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584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MRF!$A$1:$J$74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9" i="1" l="1"/>
  <c r="K47" i="1"/>
  <c r="K34" i="1" l="1"/>
  <c r="K35" i="1"/>
  <c r="K36" i="1"/>
  <c r="K37" i="1"/>
  <c r="K38" i="1"/>
  <c r="K39" i="1"/>
  <c r="K41" i="1"/>
  <c r="K42" i="1"/>
  <c r="K43" i="1"/>
  <c r="K44" i="1"/>
  <c r="K45" i="1"/>
  <c r="K46" i="1"/>
  <c r="K48" i="1"/>
  <c r="K49" i="1"/>
  <c r="K51" i="1"/>
  <c r="K52" i="1"/>
  <c r="K54" i="1"/>
  <c r="K55" i="1"/>
  <c r="K56" i="1"/>
  <c r="K57" i="1"/>
  <c r="K59" i="1"/>
  <c r="K60" i="1"/>
  <c r="K33" i="1"/>
  <c r="E60" i="1"/>
  <c r="I59" i="1"/>
  <c r="H59" i="1"/>
  <c r="H71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B63" i="1"/>
  <c r="D14" i="1"/>
  <c r="D13" i="1"/>
  <c r="D12" i="1"/>
  <c r="D11" i="1"/>
  <c r="N29" i="20" l="1"/>
  <c r="N20" i="20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<sst xmlns="http://schemas.openxmlformats.org/spreadsheetml/2006/main" count="3260" uniqueCount="918">
  <si>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</si>
  <si>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</si>
  <si>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</si>
  <si>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</si>
  <si>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</si>
  <si>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</si>
  <si>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</si>
  <si>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</si>
  <si>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</si>
  <si>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</si>
  <si>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</si>
  <si>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</si>
  <si>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</si>
  <si>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</si>
  <si>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</si>
  <si>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</si>
  <si>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</si>
  <si>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</si>
  <si>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</si>
  <si>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</si>
  <si>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</si>
  <si>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</si>
  <si>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</si>
  <si>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</si>
  <si>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</si>
  <si>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</si>
  <si>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</si>
  <si>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</si>
  <si>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</si>
  <si>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</si>
  <si>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</si>
  <si>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</si>
  <si>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</si>
  <si>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</si>
  <si>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</si>
  <si>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</si>
  <si>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</si>
  <si>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</si>
  <si>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</si>
  <si>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</si>
  <si>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</si>
  <si>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</si>
  <si>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</si>
  <si>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</si>
  <si>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</si>
  <si>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</si>
  <si>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</si>
  <si>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</si>
  <si>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</si>
  <si>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</si>
  <si>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</si>
  <si>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</si>
  <si>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</si>
  <si>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</si>
  <si>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</si>
  <si>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</si>
  <si>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</si>
  <si>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</si>
  <si>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</si>
  <si>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</si>
  <si>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</si>
  <si>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</si>
  <si>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</si>
  <si>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</si>
  <si>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</si>
  <si>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</si>
  <si>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</si>
  <si>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</si>
  <si>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</si>
  <si>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</si>
  <si>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</si>
  <si>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</si>
  <si>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</si>
  <si>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</si>
  <si>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</si>
  <si>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</si>
  <si>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</si>
  <si>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</si>
  <si>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</si>
  <si>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</si>
  <si>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</si>
  <si>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</si>
  <si>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</si>
  <si>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</si>
  <si>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</si>
  <si>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</si>
  <si>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</si>
  <si>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</si>
  <si>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</si>
  <si>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</si>
  <si>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</si>
  <si>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</si>
  <si>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</si>
  <si>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</si>
  <si>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</si>
  <si>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</si>
  <si>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</si>
  <si>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</si>
  <si>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</si>
  <si>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</si>
  <si>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</si>
  <si>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</si>
  <si>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</si>
  <si>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</si>
  <si>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</si>
  <si>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</si>
  <si>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</si>
  <si>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</si>
  <si>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</si>
  <si>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</si>
  <si>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</si>
  <si>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</si>
  <si>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</si>
  <si>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</si>
  <si>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</si>
  <si>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</si>
  <si>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</si>
  <si>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</si>
  <si>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</si>
  <si>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</si>
  <si>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</si>
  <si>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</si>
  <si>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</si>
  <si>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</si>
  <si>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</si>
  <si>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</si>
  <si>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</si>
  <si>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</si>
  <si>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</si>
  <si>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</si>
  <si>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</si>
  <si>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</si>
  <si>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</si>
  <si>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</si>
  <si>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</si>
  <si>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</si>
  <si>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</si>
  <si>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</si>
  <si>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</si>
  <si>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</si>
  <si>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</si>
  <si>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</si>
  <si>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</si>
  <si>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</si>
  <si>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</si>
  <si>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</si>
  <si>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</si>
  <si>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</si>
  <si>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</si>
  <si>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</si>
  <si>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</si>
  <si>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</si>
  <si>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</si>
  <si>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</si>
  <si>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</si>
  <si>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</si>
  <si>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</si>
  <si>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</si>
  <si>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</si>
  <si>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</si>
  <si>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</si>
  <si>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</si>
  <si>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</si>
  <si>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</si>
  <si>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</si>
  <si>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</si>
  <si>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</si>
  <si>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</si>
  <si>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</si>
  <si>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</si>
  <si>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</si>
  <si>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</si>
  <si>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</si>
  <si>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</si>
  <si>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</si>
  <si>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</si>
  <si>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</si>
  <si>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</si>
  <si>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</si>
  <si>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</si>
  <si>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</si>
  <si>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</si>
  <si>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</si>
  <si>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</si>
  <si>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</si>
  <si>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</si>
  <si>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</si>
  <si>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</si>
  <si>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</si>
  <si>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</si>
  <si>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</si>
  <si>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</si>
  <si>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</si>
  <si>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</si>
  <si>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</si>
  <si>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</si>
  <si>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</si>
  <si>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</si>
  <si>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</si>
  <si>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</si>
  <si>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</si>
  <si>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</si>
  <si>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</si>
  <si>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</si>
  <si>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</si>
  <si>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</si>
  <si>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</si>
  <si>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</si>
  <si>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</si>
  <si>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</si>
  <si>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</si>
  <si>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</si>
  <si>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</si>
  <si>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</si>
  <si>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</si>
  <si>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</si>
  <si>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</si>
  <si>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</si>
  <si>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</si>
  <si>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</si>
  <si>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</si>
  <si>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</si>
  <si>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</si>
  <si>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</si>
  <si>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</si>
  <si>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</si>
  <si>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</si>
  <si>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</si>
  <si>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</si>
  <si>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</si>
  <si>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</si>
  <si>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</si>
  <si>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</si>
  <si>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</si>
  <si>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</si>
  <si>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</si>
  <si>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</si>
  <si>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</si>
  <si>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</si>
  <si>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</si>
  <si>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</si>
  <si>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</si>
  <si>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</si>
  <si>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</si>
  <si>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</si>
  <si>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</si>
  <si>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</si>
  <si>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</si>
  <si>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</si>
  <si>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</si>
  <si>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</si>
  <si>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</si>
  <si>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</si>
  <si>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</si>
  <si>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</si>
  <si>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</si>
  <si>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</si>
  <si>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</si>
  <si>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</si>
  <si>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</si>
  <si>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</si>
  <si>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</si>
  <si>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</si>
  <si>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</si>
  <si>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</si>
  <si>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</si>
  <si>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</si>
  <si>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</si>
  <si>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</si>
  <si>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</si>
  <si>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</si>
  <si>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</si>
  <si>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</si>
  <si>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</si>
  <si>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</si>
  <si>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</si>
  <si>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</si>
  <si>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</si>
  <si>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</si>
  <si>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</si>
  <si>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</si>
  <si>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</si>
  <si>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</si>
  <si>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</si>
  <si>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</si>
  <si>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</si>
  <si>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</si>
  <si>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</si>
  <si>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</si>
  <si>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</si>
  <si>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</si>
  <si>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</si>
  <si>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</si>
  <si>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</si>
  <si>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</si>
  <si>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</si>
  <si>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</si>
  <si>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</si>
  <si>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</si>
  <si>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</si>
  <si>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</si>
  <si>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</si>
  <si>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</si>
  <si>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</si>
  <si>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</si>
  <si>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</si>
  <si>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</si>
  <si>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</si>
  <si>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</si>
  <si>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</si>
  <si>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</si>
  <si>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</si>
  <si>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</si>
  <si>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</si>
  <si>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</si>
  <si>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</si>
  <si>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</si>
  <si>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</si>
  <si>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</si>
  <si>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</si>
  <si>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</si>
  <si>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</si>
  <si>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</si>
  <si>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</si>
  <si>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</si>
  <si>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</si>
  <si>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</si>
  <si>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</si>
  <si>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</si>
  <si>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</si>
  <si>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</si>
  <si>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</si>
  <si>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</si>
  <si>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</si>
  <si>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</si>
  <si>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</si>
  <si>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</si>
  <si>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</si>
  <si>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</si>
  <si>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</si>
  <si>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</si>
  <si>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</si>
  <si>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</si>
  <si>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</si>
  <si>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</si>
  <si>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</si>
  <si>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</si>
  <si>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</si>
  <si>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</si>
  <si>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</si>
  <si>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</si>
  <si>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</si>
  <si>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</si>
  <si>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</si>
  <si>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</si>
  <si>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</si>
  <si>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</si>
  <si>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</si>
  <si>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</si>
  <si>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</si>
  <si>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</si>
  <si>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</si>
  <si>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</si>
  <si>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</si>
  <si>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</si>
  <si>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</si>
  <si>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</si>
  <si>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</si>
  <si>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</si>
  <si>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</si>
  <si>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</si>
  <si>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</si>
  <si>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</si>
  <si>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</si>
  <si>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</si>
  <si>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</si>
  <si>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</si>
  <si>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</si>
  <si>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</si>
  <si>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</si>
  <si>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</si>
  <si>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</si>
  <si>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</si>
  <si>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</si>
  <si>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</si>
  <si>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</si>
  <si>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</si>
  <si>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</si>
  <si>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</si>
  <si>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</si>
  <si>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</si>
  <si>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</si>
  <si>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</si>
  <si>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</si>
  <si>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</si>
  <si>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</si>
  <si>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</si>
  <si>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</si>
  <si>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</si>
  <si>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</si>
  <si>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</si>
  <si>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</si>
  <si>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</si>
  <si>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</si>
  <si>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</si>
  <si>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</si>
  <si>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</si>
  <si>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</si>
  <si>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</si>
  <si>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</si>
  <si>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</si>
  <si>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</si>
  <si>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</si>
  <si>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</si>
  <si>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</si>
  <si>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</si>
  <si>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</si>
  <si>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</si>
  <si>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</si>
  <si>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</si>
  <si>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</si>
  <si>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</si>
  <si>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</si>
  <si>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</si>
  <si>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</si>
  <si>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</si>
  <si>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</si>
  <si>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</si>
  <si>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</si>
  <si>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</si>
  <si>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</si>
  <si>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</si>
  <si>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</si>
  <si>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</si>
  <si>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</si>
  <si>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</si>
  <si>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</si>
  <si>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</si>
  <si>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</si>
  <si>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</si>
  <si>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</si>
  <si>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</si>
  <si>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</si>
  <si>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</si>
  <si>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</si>
  <si>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</si>
  <si>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</si>
  <si>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</si>
  <si>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</si>
  <si>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</si>
  <si>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</si>
  <si>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</si>
  <si>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</si>
  <si>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</si>
  <si>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</si>
  <si>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</si>
  <si>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</si>
  <si>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</si>
  <si>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</si>
  <si>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</si>
  <si>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</si>
  <si>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</si>
  <si>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</si>
  <si>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</si>
  <si>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</si>
  <si>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</si>
  <si>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</si>
  <si>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</si>
  <si>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</si>
  <si>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</si>
  <si>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</si>
  <si>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</si>
  <si>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</si>
  <si>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</si>
  <si>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</si>
  <si>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</si>
  <si>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</si>
  <si>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</si>
  <si>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</si>
  <si>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</si>
  <si>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</si>
  <si>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</si>
  <si>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</si>
  <si>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</si>
  <si>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</si>
  <si>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</si>
  <si>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</si>
  <si>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</si>
  <si>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</si>
  <si>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</si>
  <si>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</si>
  <si>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</si>
  <si>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</si>
  <si>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</si>
  <si>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</si>
  <si>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</si>
  <si>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</si>
  <si>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</si>
  <si>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</si>
  <si>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</si>
  <si>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</si>
  <si>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</si>
  <si>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</si>
  <si>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</si>
  <si>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</si>
  <si>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</si>
  <si>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</si>
  <si>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</si>
  <si>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</si>
  <si>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</si>
  <si>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</si>
  <si>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</si>
  <si>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</si>
  <si>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</si>
  <si>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</si>
  <si>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</si>
  <si>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</si>
  <si>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</si>
  <si>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</si>
  <si>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</si>
  <si>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</si>
  <si>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</si>
  <si>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</si>
  <si>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</si>
  <si>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</si>
  <si>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</si>
  <si>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</si>
  <si>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</si>
  <si>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</si>
  <si>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</si>
  <si>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</si>
  <si>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</si>
  <si>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</si>
  <si>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</si>
  <si>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</si>
  <si>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</si>
  <si>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</si>
  <si>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</si>
  <si>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</si>
  <si>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</si>
  <si>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</si>
  <si>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</si>
  <si>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</si>
  <si>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</si>
  <si>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</si>
  <si>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</si>
  <si>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</si>
  <si>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</si>
  <si>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</si>
  <si>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</si>
  <si>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</si>
  <si>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</si>
  <si>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</si>
  <si>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</si>
  <si>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</si>
  <si>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</si>
  <si>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</si>
  <si>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</si>
  <si>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</si>
  <si>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</si>
  <si>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</si>
  <si>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</si>
  <si>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</si>
  <si>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</si>
  <si>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</si>
  <si>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</si>
  <si>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</si>
  <si>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</si>
  <si>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</si>
  <si>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</si>
  <si>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</si>
  <si>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</si>
  <si>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</si>
  <si>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</si>
  <si>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</si>
  <si>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</si>
  <si>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</si>
  <si>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</si>
  <si>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</si>
  <si>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</si>
  <si>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</si>
  <si>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</si>
  <si>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</si>
  <si>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</si>
  <si>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</si>
  <si>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</si>
  <si>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</si>
  <si>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</si>
  <si>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</si>
  <si>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</si>
  <si>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</si>
  <si>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</si>
  <si>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</si>
  <si>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</si>
  <si>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</si>
  <si>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</si>
  <si>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</si>
  <si>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</si>
  <si>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</si>
  <si>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</si>
  <si>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</si>
  <si>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</si>
  <si>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</si>
  <si>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</si>
  <si>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</si>
  <si>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</si>
  <si>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</si>
  <si>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</si>
  <si>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</si>
  <si>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</si>
  <si>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</si>
  <si>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</si>
  <si>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</si>
  <si>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</si>
  <si>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</si>
  <si>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</si>
  <si>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</si>
  <si>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</si>
  <si>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</si>
  <si>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</si>
  <si>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</si>
  <si>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</si>
  <si>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</si>
  <si>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</si>
  <si>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</si>
  <si>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</si>
  <si>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</si>
  <si>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</si>
  <si>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</si>
  <si>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</si>
  <si>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</si>
  <si>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</si>
  <si>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</si>
  <si>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</si>
  <si>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</si>
  <si>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</si>
  <si>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</si>
  <si>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</si>
  <si>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</si>
  <si>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</si>
  <si>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</si>
  <si>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</si>
  <si>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</si>
  <si>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</si>
  <si>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</si>
  <si>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</si>
  <si>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</si>
  <si>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</si>
  <si>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</si>
  <si>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</si>
  <si>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</si>
  <si>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</si>
  <si>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</si>
  <si>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</si>
  <si>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</si>
  <si>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</si>
  <si>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</si>
  <si>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</si>
  <si>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</si>
  <si>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</si>
  <si>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</si>
  <si>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</si>
  <si>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</si>
  <si>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</si>
  <si>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</si>
  <si>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</si>
  <si>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</si>
  <si>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</si>
  <si>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</si>
  <si>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</si>
  <si>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</si>
  <si>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</si>
  <si>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</si>
  <si>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</si>
  <si>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</si>
  <si>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</si>
  <si>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</si>
  <si>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</si>
  <si>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</si>
  <si>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</si>
  <si>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</si>
  <si>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</si>
  <si>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</si>
  <si>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</si>
  <si>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</si>
  <si>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</si>
  <si>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</si>
  <si>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</si>
  <si>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</si>
  <si>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</si>
  <si>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</si>
  <si>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</si>
  <si>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</si>
  <si>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</si>
  <si>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</si>
  <si>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</si>
  <si>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</si>
  <si>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</si>
  <si>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</si>
  <si>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</si>
  <si>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</si>
  <si>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</si>
  <si>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</si>
  <si>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</si>
  <si>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</si>
  <si>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</si>
  <si>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</si>
  <si>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</si>
  <si>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</si>
  <si>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</si>
  <si>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</si>
  <si>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</si>
  <si>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</si>
  <si>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</si>
  <si>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</si>
  <si>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</si>
  <si>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</si>
  <si>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</si>
  <si>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</si>
  <si>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</si>
  <si>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</si>
  <si>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</si>
  <si>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</si>
  <si>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</si>
  <si>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</si>
  <si>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</si>
  <si>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</si>
  <si>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</si>
  <si>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</si>
  <si>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</si>
  <si>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</si>
  <si>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</si>
  <si>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</si>
  <si>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</si>
  <si>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</si>
  <si>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</si>
  <si>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</si>
  <si>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</si>
  <si>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</si>
  <si>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</si>
  <si>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</si>
  <si>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</si>
  <si>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</si>
  <si>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</si>
  <si>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</si>
  <si>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</si>
  <si>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</si>
  <si>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</si>
  <si>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</si>
  <si>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</si>
  <si>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</si>
  <si>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</si>
  <si>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</si>
  <si>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</si>
  <si>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</si>
  <si>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</si>
  <si>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</si>
  <si>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</si>
  <si>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</si>
  <si>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</si>
  <si>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</si>
  <si>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</si>
  <si>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</si>
  <si>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</si>
  <si>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</si>
  <si>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</si>
  <si>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</si>
  <si>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</si>
  <si>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</si>
  <si>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</si>
  <si>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</si>
  <si>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</si>
  <si>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</si>
  <si>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</si>
  <si>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</si>
  <si>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</si>
  <si>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</si>
  <si>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</si>
  <si>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</si>
  <si>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</si>
  <si>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</si>
  <si>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</si>
  <si>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</si>
  <si>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</si>
  <si>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</si>
  <si>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</si>
  <si>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</si>
  <si>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</si>
  <si>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</si>
  <si>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</si>
  <si>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</si>
  <si>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</si>
  <si>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</si>
  <si>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</si>
  <si>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</si>
  <si>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</si>
  <si>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</si>
  <si>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</si>
  <si>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</si>
  <si>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</si>
  <si>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</si>
  <si>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</si>
  <si>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</si>
  <si>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</si>
  <si>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</si>
  <si>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</si>
  <si>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</si>
  <si>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</si>
  <si>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</si>
  <si>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</si>
  <si>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</si>
  <si>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</si>
  <si>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</si>
  <si>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</si>
  <si>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</si>
  <si>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</si>
  <si>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</si>
  <si>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</si>
  <si>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</si>
  <si>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</si>
  <si>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</si>
  <si>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</si>
  <si>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</si>
  <si>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</si>
  <si>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</si>
  <si>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</si>
  <si>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</si>
  <si>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</si>
  <si>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</si>
  <si>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</si>
  <si>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</si>
  <si>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</si>
  <si>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</si>
  <si>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</si>
  <si>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</si>
  <si>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</si>
  <si>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</si>
  <si>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</si>
  <si>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</si>
  <si>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</si>
  <si>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</si>
  <si>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</si>
  <si>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</si>
  <si>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</si>
  <si>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</si>
  <si>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</si>
  <si>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</si>
  <si>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</si>
  <si>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</si>
  <si>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</si>
  <si>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</si>
  <si>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</si>
  <si>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</si>
  <si>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</si>
  <si>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</si>
  <si>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</si>
  <si>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</si>
  <si>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</si>
  <si>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</si>
  <si>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</si>
  <si>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</si>
  <si>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</si>
  <si>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</si>
  <si>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</si>
  <si>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</si>
  <si>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</si>
  <si>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</si>
  <si>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</si>
  <si>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</si>
  <si>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</si>
  <si>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</si>
  <si>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</si>
  <si>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</si>
  <si>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</si>
  <si>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</si>
  <si>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</si>
  <si>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</si>
  <si>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</si>
  <si>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</si>
  <si>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</si>
  <si>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</si>
  <si>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</si>
  <si>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</si>
  <si>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</si>
  <si>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</si>
  <si>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</si>
  <si>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</si>
  <si>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</si>
  <si>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</si>
  <si>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</si>
  <si>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</si>
  <si>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</si>
  <si>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</si>
  <si>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</si>
  <si>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</si>
  <si>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</si>
  <si>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</si>
  <si>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</si>
  <si>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</si>
  <si>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</si>
  <si>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</si>
  <si>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</si>
  <si>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</si>
  <si>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</si>
  <si>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</si>
  <si>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</si>
  <si>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</si>
  <si>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</si>
  <si>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</si>
  <si>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</si>
  <si>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312 line item</t>
  </si>
  <si>
    <t>NEW ENCLOSURE</t>
  </si>
  <si>
    <t>12PORT TWINBEAM ANTENNA</t>
  </si>
  <si>
    <t>294 line item</t>
  </si>
  <si>
    <t>5000m ETA 5/8/19</t>
  </si>
  <si>
    <t>ECM11.100223.34171</t>
  </si>
  <si>
    <t>Q00211JLNTEKU</t>
  </si>
  <si>
    <t>60m 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</si>
</sst>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0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2" borderId="0" xfId="0" applyFont="1" applyFill="1" applyAlignment="1" applyProtection="1">
      <alignment horizontal="center"/>
      <protection locked="0"/>
    </xf>
    <xf numFmtId="0" fontId="62" fillId="22" borderId="0" xfId="0" applyFont="1" applyFill="1" applyAlignment="1" applyProtection="1">
      <alignment horizontal="center"/>
      <protection locked="0"/>
    </xf>
    <xf numFmtId="0" fontId="63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65" fillId="0" borderId="1" xfId="7" applyFont="1" applyFill="1" applyBorder="1" applyAlignment="1">
      <alignment horizontal="left" vertical="center"/>
    </xf>
    <xf numFmtId="0" fontId="65" fillId="0" borderId="40" xfId="7" applyFont="1" applyFill="1" applyBorder="1" applyAlignment="1">
      <alignment horizontal="left" vertical="center"/>
    </xf>
    <xf numFmtId="0" fontId="65" fillId="0" borderId="47" xfId="7" applyFont="1" applyFill="1" applyBorder="1" applyAlignment="1">
      <alignment horizontal="left" vertical="center"/>
    </xf>
    <xf numFmtId="0" fontId="65" fillId="0" borderId="43" xfId="7" applyFont="1" applyFill="1" applyBorder="1" applyAlignment="1">
      <alignment horizontal="left" vertical="center"/>
    </xf>
    <xf numFmtId="0" fontId="40" fillId="21" borderId="47" xfId="7" applyFont="1" applyFill="1" applyBorder="1" applyAlignment="1">
      <alignment horizontal="center" vertical="center"/>
    </xf>
    <xf numFmtId="0" fontId="40" fillId="21" borderId="17" xfId="7" applyFont="1" applyFill="1" applyBorder="1" applyAlignment="1">
      <alignment horizontal="center" vertical="center"/>
    </xf>
    <xf numFmtId="0" fontId="40" fillId="21" borderId="48" xfId="7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63">
    <cellStyle name="0,0_x000d__x000a_NA_x000d__x000a_" xfId="32"/>
    <cellStyle name="0,0_x000d__x000a_NA_x000d__x000a_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3" xfId="45"/>
    <cellStyle name="Normal 11" xfId="15"/>
    <cellStyle name="Normal 11 2" xfId="27"/>
    <cellStyle name="Normal 11 2 2" xfId="58"/>
    <cellStyle name="Normal 11 3" xfId="46"/>
    <cellStyle name="Normal 12" xfId="16"/>
    <cellStyle name="Normal 12 2" xfId="28"/>
    <cellStyle name="Normal 12 2 2" xfId="59"/>
    <cellStyle name="Normal 12 3" xfId="47"/>
    <cellStyle name="Normal 13" xfId="17"/>
    <cellStyle name="Normal 13 2" xfId="29"/>
    <cellStyle name="Normal 13 2 2" xfId="60"/>
    <cellStyle name="Normal 13 3" xfId="48"/>
    <cellStyle name="Normal 136" xfId="6"/>
    <cellStyle name="Normal 14" xfId="18"/>
    <cellStyle name="Normal 14 2" xfId="30"/>
    <cellStyle name="Normal 14 2 2" xfId="61"/>
    <cellStyle name="Normal 14 3" xfId="49"/>
    <cellStyle name="Normal 15" xfId="19"/>
    <cellStyle name="Normal 15 2" xfId="31"/>
    <cellStyle name="Normal 15 2 2" xfId="62"/>
    <cellStyle name="Normal 15 3" xfId="50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3" xfId="39"/>
    <cellStyle name="Normal 5" xfId="10"/>
    <cellStyle name="Normal 5 2" xfId="22"/>
    <cellStyle name="Normal 5 2 2" xfId="53"/>
    <cellStyle name="Normal 5 3" xfId="41"/>
    <cellStyle name="Normal 6" xfId="8"/>
    <cellStyle name="Normal 6 2" xfId="21"/>
    <cellStyle name="Normal 6 2 2" xfId="52"/>
    <cellStyle name="Normal 6 3" xfId="40"/>
    <cellStyle name="Normal 7" xfId="11"/>
    <cellStyle name="Normal 7 2" xfId="23"/>
    <cellStyle name="Normal 7 2 2" xfId="54"/>
    <cellStyle name="Normal 7 3" xfId="42"/>
    <cellStyle name="Normal 8" xfId="12"/>
    <cellStyle name="Normal 8 2" xfId="24"/>
    <cellStyle name="Normal 8 2 2" xfId="55"/>
    <cellStyle name="Normal 8 3" xfId="43"/>
    <cellStyle name="Normal 9" xfId="13"/>
    <cellStyle name="Normal 9 2" xfId="25"/>
    <cellStyle name="Normal 9 2 2" xfId="56"/>
    <cellStyle name="Normal 9 3" xfId="44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533399</xdr:colOff>
      <xdr:row>17</xdr:row>
      <xdr:rowOff>78915</xdr:rowOff>
    </xdr:from>
    <xdr:to>
      <xdr:col>20</xdr:col>
      <xdr:colOff>353923</xdr:colOff>
      <xdr:row>39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2FA31-F0AB-4D58-8B7F-40F3B8FE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2849" y="2850690"/>
          <a:ext cx="8402549" cy="3740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 x14ac:dyDescent="0.5">
      <c r="A1" s="279"/>
      <c r="B1" s="279"/>
      <c r="C1" s="279"/>
      <c r="D1" s="445" t="s">
        <v>0</v>
      </c>
      <c r="E1" s="445"/>
      <c r="F1" s="445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36" t="s">
        <v>144</v>
      </c>
      <c r="C6" s="28" t="s">
        <v>7</v>
      </c>
      <c r="D6" s="446" t="s">
        <v>25</v>
      </c>
      <c r="E6" s="446"/>
      <c r="F6" s="446"/>
    </row>
    <row r="7" spans="1:10" ht="14.25" customHeight="1" thickTop="1" thickBot="1" x14ac:dyDescent="0.25">
      <c r="A7" s="437"/>
      <c r="C7" s="28" t="s">
        <v>10</v>
      </c>
      <c r="D7" s="447" t="s">
        <v>26</v>
      </c>
      <c r="E7" s="447"/>
      <c r="F7" s="447"/>
    </row>
    <row r="8" spans="1:10" ht="14.25" customHeight="1" thickTop="1" thickBot="1" x14ac:dyDescent="0.25">
      <c r="A8" s="437"/>
      <c r="C8" s="28" t="s">
        <v>3</v>
      </c>
      <c r="D8" s="431" t="s">
        <v>839</v>
      </c>
      <c r="E8" s="431"/>
      <c r="F8" s="431"/>
    </row>
    <row r="9" spans="1:10" ht="14.25" customHeight="1" thickTop="1" thickBot="1" x14ac:dyDescent="0.25">
      <c r="A9" s="437"/>
      <c r="C9" s="28" t="s">
        <v>8</v>
      </c>
      <c r="D9" s="431" t="s">
        <v>788</v>
      </c>
      <c r="E9" s="431"/>
      <c r="F9" s="431"/>
    </row>
    <row r="10" spans="1:10" ht="14.25" customHeight="1" thickTop="1" thickBot="1" x14ac:dyDescent="0.25">
      <c r="A10" s="437"/>
      <c r="C10" s="28" t="s">
        <v>2</v>
      </c>
      <c r="D10" s="448" t="s">
        <v>17</v>
      </c>
      <c r="E10" s="448"/>
      <c r="F10" s="448"/>
    </row>
    <row r="11" spans="1:10" ht="14.25" customHeight="1" thickTop="1" thickBot="1" x14ac:dyDescent="0.25">
      <c r="A11" s="437"/>
      <c r="C11" s="28" t="s">
        <v>147</v>
      </c>
      <c r="D11" s="431" t="str">
        <f>MID(J33,7,30)</f>
        <v>JLNTEKU</v>
      </c>
      <c r="E11" s="431"/>
      <c r="F11" s="431"/>
    </row>
    <row r="12" spans="1:10" ht="14.25" customHeight="1" thickTop="1" thickBot="1" x14ac:dyDescent="0.25">
      <c r="A12" s="437"/>
      <c r="C12" s="28" t="s">
        <v>1</v>
      </c>
      <c r="D12" s="431" t="str">
        <f>LEFT(J33,6)</f>
        <v>Q00211</v>
      </c>
      <c r="E12" s="431"/>
      <c r="F12" s="431"/>
    </row>
    <row r="13" spans="1:10" ht="14.25" customHeight="1" thickTop="1" thickBot="1" x14ac:dyDescent="0.25">
      <c r="A13" s="437"/>
      <c r="C13" s="28" t="s">
        <v>5</v>
      </c>
      <c r="D13" s="430">
        <f>I33</f>
        <v>96991801</v>
      </c>
      <c r="E13" s="430"/>
      <c r="F13" s="430"/>
    </row>
    <row r="14" spans="1:10" ht="14.25" customHeight="1" thickTop="1" thickBot="1" x14ac:dyDescent="0.25">
      <c r="A14" s="437"/>
      <c r="C14" s="28" t="s">
        <v>150</v>
      </c>
      <c r="D14" s="431" t="str">
        <f>H33</f>
        <v>ECM11.100223.34171</v>
      </c>
      <c r="E14" s="431"/>
      <c r="F14" s="431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38" t="s">
        <v>145</v>
      </c>
      <c r="B16" s="282"/>
      <c r="D16" s="433" t="s">
        <v>53</v>
      </c>
      <c r="E16" s="433"/>
      <c r="F16" s="433"/>
      <c r="H16" s="16"/>
      <c r="I16" s="16"/>
      <c r="J16" s="282"/>
    </row>
    <row r="17" spans="1:11" x14ac:dyDescent="0.2">
      <c r="A17" s="439"/>
      <c r="C17" s="28"/>
      <c r="D17" s="434"/>
      <c r="E17" s="434"/>
      <c r="F17" s="434"/>
    </row>
    <row r="18" spans="1:11" x14ac:dyDescent="0.2">
      <c r="A18" s="439"/>
      <c r="C18" s="28" t="s">
        <v>9</v>
      </c>
      <c r="D18" s="434"/>
      <c r="E18" s="434"/>
      <c r="F18" s="434"/>
    </row>
    <row r="19" spans="1:11" x14ac:dyDescent="0.2">
      <c r="A19" s="439"/>
      <c r="C19" s="28"/>
      <c r="D19" s="434"/>
      <c r="E19" s="434"/>
      <c r="F19" s="434"/>
    </row>
    <row r="20" spans="1:11" ht="13.5" thickBot="1" x14ac:dyDescent="0.25">
      <c r="A20" s="439"/>
      <c r="C20" s="28"/>
      <c r="D20" s="435"/>
      <c r="E20" s="435"/>
      <c r="F20" s="435"/>
    </row>
    <row r="21" spans="1:11" ht="13.5" thickBot="1" x14ac:dyDescent="0.25">
      <c r="A21" s="439"/>
      <c r="C21" s="28" t="s">
        <v>146</v>
      </c>
      <c r="D21" s="432" t="s">
        <v>56</v>
      </c>
      <c r="E21" s="432"/>
      <c r="F21" s="432"/>
    </row>
    <row r="22" spans="1:11" ht="14.25" thickTop="1" thickBot="1" x14ac:dyDescent="0.25">
      <c r="A22" s="440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1" x14ac:dyDescent="0.2">
      <c r="A23" s="429"/>
      <c r="C23" s="28"/>
      <c r="D23" s="441"/>
      <c r="E23" s="441"/>
      <c r="F23" s="441"/>
    </row>
    <row r="24" spans="1:11" ht="13.5" thickBot="1" x14ac:dyDescent="0.25">
      <c r="A24" s="429"/>
      <c r="C24" s="28"/>
      <c r="D24" s="432"/>
      <c r="E24" s="432"/>
      <c r="F24" s="432"/>
    </row>
    <row r="25" spans="1:11" ht="14.25" thickTop="1" thickBot="1" x14ac:dyDescent="0.25">
      <c r="A25" s="429"/>
      <c r="C25" s="28" t="s">
        <v>6</v>
      </c>
      <c r="D25" s="432" t="s">
        <v>139</v>
      </c>
      <c r="E25" s="432"/>
      <c r="F25" s="432"/>
    </row>
    <row r="26" spans="1:11" ht="14.25" thickTop="1" thickBot="1" x14ac:dyDescent="0.25">
      <c r="A26" s="429"/>
      <c r="C26" s="28" t="s">
        <v>11</v>
      </c>
      <c r="D26" s="442">
        <v>43675</v>
      </c>
      <c r="E26" s="442"/>
      <c r="F26" s="442"/>
    </row>
    <row r="27" spans="1:11" ht="14.25" thickTop="1" thickBot="1" x14ac:dyDescent="0.25">
      <c r="A27" s="429"/>
      <c r="B27" s="284"/>
      <c r="C27" s="5" t="s">
        <v>12</v>
      </c>
      <c r="D27" s="443" t="s">
        <v>148</v>
      </c>
      <c r="E27" s="443"/>
      <c r="F27" s="443"/>
    </row>
    <row r="28" spans="1:11" ht="13.5" thickTop="1" x14ac:dyDescent="0.2"/>
    <row r="29" spans="1:11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29-07-2019 Q00211 JLNTEKU</v>
      </c>
      <c r="E31" s="11"/>
      <c r="F31" s="10"/>
      <c r="G31" s="11"/>
      <c r="H31" s="11"/>
      <c r="I31" s="11"/>
      <c r="J31" s="273"/>
    </row>
    <row r="32" spans="1:1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5">
        <v>4515822900</v>
      </c>
      <c r="B33" s="355" t="s">
        <v>799</v>
      </c>
      <c r="C33" s="25" t="s">
        <v>631</v>
      </c>
      <c r="D33" s="58" t="s">
        <v>632</v>
      </c>
      <c r="E33" s="355">
        <v>1</v>
      </c>
      <c r="F33" s="274" t="s">
        <v>29</v>
      </c>
      <c r="G33" s="200" t="s">
        <v>800</v>
      </c>
      <c r="H33" s="356" t="s">
        <v>915</v>
      </c>
      <c r="I33" s="355">
        <v>96991801</v>
      </c>
      <c r="J33" s="356" t="s">
        <v>916</v>
      </c>
      <c r="K33" s="239">
        <f>VLOOKUP(C33,SOH!A:E,5,)</f>
        <v>20</v>
      </c>
      <c r="L33" s="427"/>
    </row>
    <row r="34" spans="1:12" x14ac:dyDescent="0.2">
      <c r="A34" s="355">
        <v>4515822900</v>
      </c>
      <c r="B34" s="355" t="s">
        <v>791</v>
      </c>
      <c r="C34" s="25" t="s">
        <v>368</v>
      </c>
      <c r="D34" s="58" t="s">
        <v>369</v>
      </c>
      <c r="E34" s="355">
        <v>1</v>
      </c>
      <c r="F34" s="274" t="s">
        <v>29</v>
      </c>
      <c r="G34" s="200"/>
      <c r="H34" s="356" t="s">
        <v>915</v>
      </c>
      <c r="I34" s="355">
        <v>96991801</v>
      </c>
      <c r="J34" s="356" t="s">
        <v>916</v>
      </c>
      <c r="K34" s="239">
        <f>VLOOKUP(C34,SOH!A:E,5,)</f>
        <v>24</v>
      </c>
      <c r="L34" s="427"/>
    </row>
    <row r="35" spans="1:12" x14ac:dyDescent="0.2">
      <c r="A35" s="355">
        <v>4515822900</v>
      </c>
      <c r="B35" s="355" t="s">
        <v>790</v>
      </c>
      <c r="C35" s="25" t="s">
        <v>366</v>
      </c>
      <c r="D35" s="58" t="s">
        <v>367</v>
      </c>
      <c r="E35" s="355">
        <v>1</v>
      </c>
      <c r="F35" s="274" t="s">
        <v>29</v>
      </c>
      <c r="G35" s="200"/>
      <c r="H35" s="356" t="s">
        <v>915</v>
      </c>
      <c r="I35" s="355">
        <v>96991801</v>
      </c>
      <c r="J35" s="356" t="s">
        <v>916</v>
      </c>
      <c r="K35" s="239">
        <f>VLOOKUP(C35,SOH!A:E,5,)</f>
        <v>29</v>
      </c>
      <c r="L35" s="427"/>
    </row>
    <row r="36" spans="1:12" x14ac:dyDescent="0.2">
      <c r="A36" s="355">
        <v>4515822900</v>
      </c>
      <c r="B36" s="355" t="s">
        <v>790</v>
      </c>
      <c r="C36" s="25" t="s">
        <v>658</v>
      </c>
      <c r="D36" s="58" t="s">
        <v>512</v>
      </c>
      <c r="E36" s="355">
        <v>1</v>
      </c>
      <c r="F36" s="274" t="s">
        <v>29</v>
      </c>
      <c r="G36" s="200" t="s">
        <v>803</v>
      </c>
      <c r="H36" s="356" t="s">
        <v>915</v>
      </c>
      <c r="I36" s="355">
        <v>96991801</v>
      </c>
      <c r="J36" s="356" t="s">
        <v>916</v>
      </c>
      <c r="K36" s="239">
        <f>VLOOKUP(C36,SOH!A:E,5,)</f>
        <v>20</v>
      </c>
      <c r="L36" s="427"/>
    </row>
    <row r="37" spans="1:12" x14ac:dyDescent="0.2">
      <c r="A37" s="355">
        <v>4515822900</v>
      </c>
      <c r="B37" s="355" t="s">
        <v>790</v>
      </c>
      <c r="C37" s="25" t="s">
        <v>357</v>
      </c>
      <c r="D37" s="58" t="s">
        <v>358</v>
      </c>
      <c r="E37" s="355">
        <v>1</v>
      </c>
      <c r="F37" s="274" t="s">
        <v>29</v>
      </c>
      <c r="G37" s="200" t="s">
        <v>803</v>
      </c>
      <c r="H37" s="356" t="s">
        <v>915</v>
      </c>
      <c r="I37" s="355">
        <v>96991801</v>
      </c>
      <c r="J37" s="356" t="s">
        <v>916</v>
      </c>
      <c r="K37" s="239">
        <f>VLOOKUP(C37,SOH!A:E,5,)</f>
        <v>119</v>
      </c>
      <c r="L37" s="427"/>
    </row>
    <row r="38" spans="1:12" x14ac:dyDescent="0.2">
      <c r="A38" s="355">
        <v>4515822900</v>
      </c>
      <c r="B38" s="355" t="s">
        <v>790</v>
      </c>
      <c r="C38" s="25" t="s">
        <v>361</v>
      </c>
      <c r="D38" s="58" t="s">
        <v>362</v>
      </c>
      <c r="E38" s="355">
        <v>1</v>
      </c>
      <c r="F38" s="274" t="s">
        <v>29</v>
      </c>
      <c r="G38" s="200" t="s">
        <v>803</v>
      </c>
      <c r="H38" s="356" t="s">
        <v>915</v>
      </c>
      <c r="I38" s="355">
        <v>96991801</v>
      </c>
      <c r="J38" s="356" t="s">
        <v>916</v>
      </c>
      <c r="K38" s="239">
        <f>VLOOKUP(C38,SOH!A:E,5,)</f>
        <v>119</v>
      </c>
      <c r="L38" s="427"/>
    </row>
    <row r="39" spans="1:12" x14ac:dyDescent="0.2">
      <c r="A39" s="355">
        <v>4515822900</v>
      </c>
      <c r="B39" s="355" t="s">
        <v>790</v>
      </c>
      <c r="C39" s="25" t="s">
        <v>363</v>
      </c>
      <c r="D39" s="58" t="s">
        <v>364</v>
      </c>
      <c r="E39" s="355">
        <v>1</v>
      </c>
      <c r="F39" s="274" t="s">
        <v>29</v>
      </c>
      <c r="G39" s="200"/>
      <c r="H39" s="356" t="s">
        <v>915</v>
      </c>
      <c r="I39" s="355">
        <v>96991801</v>
      </c>
      <c r="J39" s="356" t="s">
        <v>916</v>
      </c>
      <c r="K39" s="239">
        <f>VLOOKUP(C39,SOH!A:E,5,)</f>
        <v>246</v>
      </c>
      <c r="L39" s="427"/>
    </row>
    <row r="40" spans="1:12" x14ac:dyDescent="0.2">
      <c r="A40" s="355"/>
      <c r="B40" s="355"/>
      <c r="C40" s="25"/>
      <c r="D40" s="58"/>
      <c r="E40" s="355"/>
      <c r="F40" s="274"/>
      <c r="G40" s="200"/>
      <c r="H40" s="356"/>
      <c r="I40" s="355"/>
      <c r="J40" s="356"/>
      <c r="K40" s="239"/>
      <c r="L40" s="427"/>
    </row>
    <row r="41" spans="1:12" x14ac:dyDescent="0.2">
      <c r="A41" s="355">
        <v>4515822900</v>
      </c>
      <c r="B41" s="355" t="s">
        <v>796</v>
      </c>
      <c r="C41" s="25" t="s">
        <v>30</v>
      </c>
      <c r="D41" s="58" t="s">
        <v>31</v>
      </c>
      <c r="E41" s="355">
        <v>5</v>
      </c>
      <c r="F41" s="274" t="s">
        <v>29</v>
      </c>
      <c r="G41" s="200" t="s">
        <v>805</v>
      </c>
      <c r="H41" s="356" t="s">
        <v>915</v>
      </c>
      <c r="I41" s="355">
        <v>96991801</v>
      </c>
      <c r="J41" s="356" t="s">
        <v>916</v>
      </c>
      <c r="K41" s="239">
        <f>VLOOKUP(C41,SOH!A:E,5,)</f>
        <v>372</v>
      </c>
      <c r="L41" s="427"/>
    </row>
    <row r="42" spans="1:12" x14ac:dyDescent="0.2">
      <c r="A42" s="355">
        <v>4515822900</v>
      </c>
      <c r="B42" s="355" t="s">
        <v>794</v>
      </c>
      <c r="C42" s="25" t="s">
        <v>155</v>
      </c>
      <c r="D42" s="58" t="s">
        <v>156</v>
      </c>
      <c r="E42" s="355">
        <v>5</v>
      </c>
      <c r="F42" s="274" t="s">
        <v>29</v>
      </c>
      <c r="G42" s="200" t="s">
        <v>807</v>
      </c>
      <c r="H42" s="356" t="s">
        <v>915</v>
      </c>
      <c r="I42" s="355">
        <v>96991801</v>
      </c>
      <c r="J42" s="356" t="s">
        <v>916</v>
      </c>
      <c r="K42" s="239">
        <f>VLOOKUP(C42,SOH!A:E,5,)</f>
        <v>428</v>
      </c>
      <c r="L42" s="427"/>
    </row>
    <row r="43" spans="1:12" x14ac:dyDescent="0.2">
      <c r="A43" s="355">
        <v>4515822900</v>
      </c>
      <c r="B43" s="355" t="s">
        <v>795</v>
      </c>
      <c r="C43" s="25" t="s">
        <v>157</v>
      </c>
      <c r="D43" s="58" t="s">
        <v>158</v>
      </c>
      <c r="E43" s="355">
        <v>5</v>
      </c>
      <c r="F43" s="274" t="s">
        <v>29</v>
      </c>
      <c r="G43" s="200" t="s">
        <v>808</v>
      </c>
      <c r="H43" s="356" t="s">
        <v>915</v>
      </c>
      <c r="I43" s="355">
        <v>96991801</v>
      </c>
      <c r="J43" s="356" t="s">
        <v>916</v>
      </c>
      <c r="K43" s="239">
        <f>VLOOKUP(C43,SOH!A:E,5,)</f>
        <v>354</v>
      </c>
      <c r="L43" s="427"/>
    </row>
    <row r="44" spans="1:12" x14ac:dyDescent="0.2">
      <c r="A44" s="355">
        <v>4515822900</v>
      </c>
      <c r="B44" s="355" t="s">
        <v>790</v>
      </c>
      <c r="C44" s="25" t="s">
        <v>208</v>
      </c>
      <c r="D44" s="58" t="s">
        <v>152</v>
      </c>
      <c r="E44" s="355">
        <v>5</v>
      </c>
      <c r="F44" s="274" t="s">
        <v>29</v>
      </c>
      <c r="G44" s="200" t="s">
        <v>803</v>
      </c>
      <c r="H44" s="356" t="s">
        <v>915</v>
      </c>
      <c r="I44" s="355">
        <v>96991801</v>
      </c>
      <c r="J44" s="356" t="s">
        <v>916</v>
      </c>
      <c r="K44" s="239">
        <f>VLOOKUP(C44,SOH!A:E,5,)</f>
        <v>310</v>
      </c>
      <c r="L44" s="427"/>
    </row>
    <row r="45" spans="1:12" x14ac:dyDescent="0.2">
      <c r="A45" s="355">
        <v>4515822900</v>
      </c>
      <c r="B45" s="355" t="s">
        <v>790</v>
      </c>
      <c r="C45" s="25" t="s">
        <v>159</v>
      </c>
      <c r="D45" s="58" t="s">
        <v>160</v>
      </c>
      <c r="E45" s="355">
        <v>5</v>
      </c>
      <c r="F45" s="274" t="s">
        <v>43</v>
      </c>
      <c r="G45" s="200"/>
      <c r="H45" s="356" t="s">
        <v>915</v>
      </c>
      <c r="I45" s="355">
        <v>96991801</v>
      </c>
      <c r="J45" s="356" t="s">
        <v>916</v>
      </c>
      <c r="K45" s="239">
        <f>VLOOKUP(C45,SOH!A:E,5,)</f>
        <v>146</v>
      </c>
      <c r="L45" s="427"/>
    </row>
    <row r="46" spans="1:12" x14ac:dyDescent="0.2">
      <c r="A46" s="355">
        <v>4515822900</v>
      </c>
      <c r="B46" s="355" t="s">
        <v>790</v>
      </c>
      <c r="C46" s="25" t="s">
        <v>212</v>
      </c>
      <c r="D46" s="58" t="s">
        <v>213</v>
      </c>
      <c r="E46" s="355">
        <v>1</v>
      </c>
      <c r="F46" s="274" t="s">
        <v>29</v>
      </c>
      <c r="G46" s="200" t="s">
        <v>803</v>
      </c>
      <c r="H46" s="356" t="s">
        <v>915</v>
      </c>
      <c r="I46" s="355">
        <v>96991801</v>
      </c>
      <c r="J46" s="356" t="s">
        <v>916</v>
      </c>
      <c r="K46" s="239">
        <f>VLOOKUP(C46,SOH!A:E,5,)</f>
        <v>55</v>
      </c>
      <c r="L46" s="427"/>
    </row>
    <row r="47" spans="1:12" x14ac:dyDescent="0.2">
      <c r="A47" s="355">
        <v>4515822900</v>
      </c>
      <c r="B47" s="355" t="s">
        <v>790</v>
      </c>
      <c r="C47" s="25" t="s">
        <v>265</v>
      </c>
      <c r="D47" s="58" t="s">
        <v>266</v>
      </c>
      <c r="E47" s="355">
        <v>3</v>
      </c>
      <c r="F47" s="274" t="s">
        <v>29</v>
      </c>
      <c r="G47" s="200" t="s">
        <v>803</v>
      </c>
      <c r="H47" s="356" t="s">
        <v>915</v>
      </c>
      <c r="I47" s="355">
        <v>96991801</v>
      </c>
      <c r="J47" s="356" t="s">
        <v>916</v>
      </c>
      <c r="K47" s="239">
        <f>VLOOKUP(C47,SOH!A:E,5,)</f>
        <v>37</v>
      </c>
      <c r="L47" s="428"/>
    </row>
    <row r="48" spans="1:12" x14ac:dyDescent="0.2">
      <c r="A48" s="355">
        <v>4515993591</v>
      </c>
      <c r="B48" s="355" t="s">
        <v>797</v>
      </c>
      <c r="C48" s="25" t="s">
        <v>259</v>
      </c>
      <c r="D48" s="58" t="s">
        <v>260</v>
      </c>
      <c r="E48" s="355">
        <v>1</v>
      </c>
      <c r="F48" s="274" t="s">
        <v>29</v>
      </c>
      <c r="G48" s="200" t="s">
        <v>803</v>
      </c>
      <c r="H48" s="356" t="s">
        <v>915</v>
      </c>
      <c r="I48" s="355">
        <v>96991801</v>
      </c>
      <c r="J48" s="356" t="s">
        <v>916</v>
      </c>
      <c r="K48" s="239">
        <f>VLOOKUP(C48,SOH!A:E,5,)</f>
        <v>32</v>
      </c>
      <c r="L48" s="427"/>
    </row>
    <row r="49" spans="1:12" x14ac:dyDescent="0.2">
      <c r="A49" s="355">
        <v>4515822900</v>
      </c>
      <c r="B49" s="355" t="s">
        <v>793</v>
      </c>
      <c r="C49" s="25" t="s">
        <v>153</v>
      </c>
      <c r="D49" s="58" t="s">
        <v>154</v>
      </c>
      <c r="E49" s="355">
        <v>14</v>
      </c>
      <c r="F49" s="274" t="s">
        <v>29</v>
      </c>
      <c r="G49" s="200" t="s">
        <v>809</v>
      </c>
      <c r="H49" s="356" t="s">
        <v>915</v>
      </c>
      <c r="I49" s="355">
        <v>96991801</v>
      </c>
      <c r="J49" s="356" t="s">
        <v>916</v>
      </c>
      <c r="K49" s="239">
        <f>VLOOKUP(C49,SOH!A:E,5,)</f>
        <v>138</v>
      </c>
      <c r="L49" s="427"/>
    </row>
    <row r="50" spans="1:12" x14ac:dyDescent="0.2">
      <c r="A50" s="355"/>
      <c r="B50" s="355"/>
      <c r="C50" s="25"/>
      <c r="D50" s="58"/>
      <c r="E50" s="355"/>
      <c r="F50" s="274"/>
      <c r="G50" s="200"/>
      <c r="H50" s="356"/>
      <c r="I50" s="355"/>
      <c r="J50" s="356"/>
      <c r="K50" s="239"/>
      <c r="L50" s="427"/>
    </row>
    <row r="51" spans="1:12" x14ac:dyDescent="0.2">
      <c r="A51" s="355"/>
      <c r="B51" s="355"/>
      <c r="C51" s="25">
        <v>85005597</v>
      </c>
      <c r="D51" s="58" t="s">
        <v>575</v>
      </c>
      <c r="E51" s="355">
        <v>2</v>
      </c>
      <c r="F51" s="274" t="s">
        <v>29</v>
      </c>
      <c r="G51" s="200"/>
      <c r="H51" s="356" t="s">
        <v>907</v>
      </c>
      <c r="I51" s="355">
        <v>96980587</v>
      </c>
      <c r="J51" s="356"/>
      <c r="K51" s="239">
        <f>VLOOKUP(C51,SOH!A:E,5,)</f>
        <v>229</v>
      </c>
      <c r="L51" s="427"/>
    </row>
    <row r="52" spans="1:12" x14ac:dyDescent="0.2">
      <c r="A52" s="355"/>
      <c r="B52" s="355"/>
      <c r="C52" s="25">
        <v>85006586</v>
      </c>
      <c r="D52" s="58" t="s">
        <v>297</v>
      </c>
      <c r="E52" s="355">
        <v>5</v>
      </c>
      <c r="F52" s="274" t="s">
        <v>29</v>
      </c>
      <c r="G52" s="200"/>
      <c r="H52" s="356" t="s">
        <v>907</v>
      </c>
      <c r="I52" s="355">
        <v>96980587</v>
      </c>
      <c r="J52" s="356"/>
      <c r="K52" s="239">
        <f>VLOOKUP(C52,SOH!A:E,5,)</f>
        <v>340</v>
      </c>
      <c r="L52" s="427"/>
    </row>
    <row r="53" spans="1:12" x14ac:dyDescent="0.2">
      <c r="A53" s="355"/>
      <c r="B53" s="355"/>
      <c r="C53" s="25"/>
      <c r="D53" s="58"/>
      <c r="E53" s="355"/>
      <c r="F53" s="274"/>
      <c r="G53" s="200"/>
      <c r="H53" s="356"/>
      <c r="I53" s="355"/>
      <c r="J53" s="356"/>
      <c r="K53" s="239"/>
      <c r="L53" s="427"/>
    </row>
    <row r="54" spans="1:12" x14ac:dyDescent="0.2">
      <c r="A54" s="355"/>
      <c r="B54" s="355"/>
      <c r="C54" s="25" t="s">
        <v>881</v>
      </c>
      <c r="D54" s="58" t="s">
        <v>882</v>
      </c>
      <c r="E54" s="355">
        <v>1</v>
      </c>
      <c r="F54" s="274" t="s">
        <v>43</v>
      </c>
      <c r="G54" s="200"/>
      <c r="H54" s="356" t="s">
        <v>907</v>
      </c>
      <c r="I54" s="355">
        <v>96980587</v>
      </c>
      <c r="J54" s="356"/>
      <c r="K54" s="239">
        <f>VLOOKUP(C54,SOH!A:E,5,)</f>
        <v>37</v>
      </c>
      <c r="L54" s="427"/>
    </row>
    <row r="55" spans="1:12" x14ac:dyDescent="0.2">
      <c r="A55" s="355"/>
      <c r="B55" s="355"/>
      <c r="C55" s="25" t="s">
        <v>67</v>
      </c>
      <c r="D55" s="58" t="s">
        <v>68</v>
      </c>
      <c r="E55" s="355">
        <v>1</v>
      </c>
      <c r="F55" s="274" t="s">
        <v>36</v>
      </c>
      <c r="G55" s="200"/>
      <c r="H55" s="356" t="s">
        <v>907</v>
      </c>
      <c r="I55" s="355">
        <v>96980587</v>
      </c>
      <c r="J55" s="356"/>
      <c r="K55" s="239">
        <f>VLOOKUP(C55,SOH!A:E,5,)</f>
        <v>131</v>
      </c>
      <c r="L55" s="427"/>
    </row>
    <row r="56" spans="1:12" x14ac:dyDescent="0.2">
      <c r="A56" s="355"/>
      <c r="B56" s="355"/>
      <c r="C56" s="25" t="s">
        <v>39</v>
      </c>
      <c r="D56" s="58" t="s">
        <v>40</v>
      </c>
      <c r="E56" s="355">
        <v>1</v>
      </c>
      <c r="F56" s="274" t="s">
        <v>29</v>
      </c>
      <c r="G56" s="200"/>
      <c r="H56" s="356" t="s">
        <v>907</v>
      </c>
      <c r="I56" s="355">
        <v>96980587</v>
      </c>
      <c r="J56" s="356"/>
      <c r="K56" s="239">
        <f>VLOOKUP(C56,SOH!A:E,5,)</f>
        <v>321</v>
      </c>
      <c r="L56" s="427"/>
    </row>
    <row r="57" spans="1:12" x14ac:dyDescent="0.2">
      <c r="A57" s="355"/>
      <c r="B57" s="355"/>
      <c r="C57" s="25" t="s">
        <v>37</v>
      </c>
      <c r="D57" s="58" t="s">
        <v>38</v>
      </c>
      <c r="E57" s="355">
        <v>8</v>
      </c>
      <c r="F57" s="274" t="s">
        <v>29</v>
      </c>
      <c r="G57" s="200"/>
      <c r="H57" s="356" t="s">
        <v>907</v>
      </c>
      <c r="I57" s="355">
        <v>96980587</v>
      </c>
      <c r="J57" s="356"/>
      <c r="K57" s="239">
        <f>VLOOKUP(C57,SOH!A:E,5,)</f>
        <v>488</v>
      </c>
      <c r="L57" s="427"/>
    </row>
    <row r="58" spans="1:12" x14ac:dyDescent="0.2">
      <c r="A58" s="355"/>
      <c r="B58" s="355"/>
      <c r="C58" s="25"/>
      <c r="D58" s="58"/>
      <c r="E58" s="355"/>
      <c r="F58" s="274"/>
      <c r="G58" s="200"/>
      <c r="H58" s="356"/>
      <c r="I58" s="355"/>
      <c r="J58" s="356"/>
      <c r="K58" s="239"/>
      <c r="L58" s="427"/>
    </row>
    <row r="59" spans="1:12" x14ac:dyDescent="0.2">
      <c r="A59" s="355"/>
      <c r="B59" s="355"/>
      <c r="C59" s="25" t="s">
        <v>44</v>
      </c>
      <c r="D59" s="58" t="s">
        <v>45</v>
      </c>
      <c r="E59" s="355">
        <f>60*5</f>
        <v>300</v>
      </c>
      <c r="F59" s="274" t="s">
        <v>49</v>
      </c>
      <c r="G59" s="200"/>
      <c r="H59" s="356" t="str">
        <f>H33</f>
        <v>ECM11.100223.34171</v>
      </c>
      <c r="I59" s="355">
        <f>I33</f>
        <v>96991801</v>
      </c>
      <c r="J59" s="356" t="s">
        <v>917</v>
      </c>
      <c r="K59" s="239">
        <f>VLOOKUP(C59,SOH!A:E,5,)</f>
        <v>28907</v>
      </c>
      <c r="L59" s="427"/>
    </row>
    <row r="60" spans="1:12" x14ac:dyDescent="0.2">
      <c r="A60" s="355"/>
      <c r="B60" s="355"/>
      <c r="C60" s="25" t="s">
        <v>47</v>
      </c>
      <c r="D60" s="58" t="s">
        <v>48</v>
      </c>
      <c r="E60" s="355">
        <f>E51</f>
        <v>2</v>
      </c>
      <c r="F60" s="274" t="s">
        <v>43</v>
      </c>
      <c r="G60" s="200"/>
      <c r="H60" s="356" t="s">
        <v>907</v>
      </c>
      <c r="I60" s="355">
        <v>96980587</v>
      </c>
      <c r="J60" s="356"/>
      <c r="K60" s="239">
        <f>VLOOKUP(C60,SOH!A:E,5,)</f>
        <v>306</v>
      </c>
      <c r="L60" s="427"/>
    </row>
    <row r="61" spans="1:12" x14ac:dyDescent="0.2">
      <c r="A61" s="9"/>
      <c r="B61" s="11"/>
      <c r="C61" s="10"/>
      <c r="D61" s="10"/>
      <c r="E61" s="11"/>
      <c r="F61" s="10"/>
      <c r="G61" s="11"/>
      <c r="H61" s="11"/>
      <c r="I61" s="11"/>
      <c r="J61" s="11"/>
    </row>
    <row r="63" spans="1:12" x14ac:dyDescent="0.2">
      <c r="A63" s="354" t="s">
        <v>4</v>
      </c>
      <c r="B63" s="444" t="str">
        <f>J33</f>
        <v>Q00211JLNTEKU</v>
      </c>
      <c r="C63" s="444"/>
      <c r="D63" s="444"/>
      <c r="E63" s="444"/>
      <c r="F63" s="444"/>
      <c r="G63" s="444"/>
      <c r="H63" s="444"/>
      <c r="I63" s="444"/>
      <c r="J63" s="19"/>
    </row>
    <row r="64" spans="1:12" x14ac:dyDescent="0.2">
      <c r="A64" s="354"/>
      <c r="B64" s="444"/>
      <c r="C64" s="444"/>
      <c r="D64" s="444"/>
      <c r="E64" s="444"/>
      <c r="F64" s="444"/>
      <c r="G64" s="444"/>
      <c r="H64" s="444"/>
      <c r="I64" s="444"/>
      <c r="J64" s="19"/>
    </row>
    <row r="65" spans="1:11" x14ac:dyDescent="0.2">
      <c r="A65" s="354"/>
      <c r="B65" s="444"/>
      <c r="C65" s="444"/>
      <c r="D65" s="444"/>
      <c r="E65" s="444"/>
      <c r="F65" s="444"/>
      <c r="G65" s="444"/>
      <c r="H65" s="444"/>
      <c r="I65" s="444"/>
      <c r="J65" s="19"/>
    </row>
    <row r="66" spans="1:11" x14ac:dyDescent="0.2">
      <c r="A66" s="354"/>
      <c r="B66" s="12"/>
      <c r="C66" s="12"/>
      <c r="D66" s="12"/>
      <c r="E66" s="277"/>
      <c r="F66" s="12"/>
      <c r="G66" s="12"/>
      <c r="H66" s="12"/>
      <c r="I66" s="12"/>
      <c r="J66" s="12"/>
    </row>
    <row r="67" spans="1:11" x14ac:dyDescent="0.2">
      <c r="A67" s="24"/>
      <c r="B67" s="17"/>
      <c r="C67" s="17"/>
      <c r="D67" s="17"/>
      <c r="E67" s="1"/>
      <c r="F67" s="12"/>
      <c r="G67" s="12"/>
      <c r="H67" s="12"/>
      <c r="I67" s="12"/>
      <c r="J67" s="12"/>
    </row>
    <row r="68" spans="1:11" x14ac:dyDescent="0.2">
      <c r="A68" s="2"/>
      <c r="B68" s="24"/>
      <c r="C68" s="17"/>
      <c r="D68" s="17"/>
      <c r="E68" s="17"/>
      <c r="F68" s="1"/>
      <c r="G68" s="12"/>
      <c r="H68" s="12"/>
      <c r="I68" s="12"/>
      <c r="J68" s="12"/>
      <c r="K68" s="398"/>
    </row>
    <row r="69" spans="1:11" ht="18" customHeight="1" x14ac:dyDescent="0.2">
      <c r="A69" s="2"/>
      <c r="B69" s="399"/>
      <c r="C69" s="400"/>
      <c r="D69" s="401"/>
      <c r="E69" s="402"/>
      <c r="F69" s="403" t="s">
        <v>904</v>
      </c>
      <c r="G69" s="2"/>
      <c r="H69" s="404" t="s">
        <v>905</v>
      </c>
      <c r="I69" s="404"/>
      <c r="J69" s="407"/>
      <c r="K69" s="398"/>
    </row>
    <row r="70" spans="1:11" ht="9.9499999999999993" customHeight="1" x14ac:dyDescent="0.2">
      <c r="A70" s="2"/>
      <c r="B70" s="399"/>
      <c r="C70" s="400"/>
      <c r="D70" s="401"/>
      <c r="E70" s="402"/>
      <c r="F70" s="403"/>
      <c r="G70" s="2"/>
      <c r="H70" s="408"/>
      <c r="I70" s="408"/>
      <c r="J70" s="408"/>
      <c r="K70" s="398"/>
    </row>
    <row r="71" spans="1:11" ht="9.9499999999999993" customHeight="1" x14ac:dyDescent="0.2">
      <c r="A71" s="2"/>
      <c r="B71" s="399"/>
      <c r="C71" s="400"/>
      <c r="D71" s="401"/>
      <c r="E71" s="402"/>
      <c r="F71" s="5" t="s">
        <v>906</v>
      </c>
      <c r="G71" s="2"/>
      <c r="H71" s="410">
        <f ca="1">TODAY()</f>
        <v>43671</v>
      </c>
      <c r="I71" s="411"/>
      <c r="J71" s="409"/>
      <c r="K71" s="398"/>
    </row>
    <row r="72" spans="1:11" ht="9.9499999999999993" customHeight="1" x14ac:dyDescent="0.2">
      <c r="A72" s="2"/>
      <c r="B72" s="399"/>
      <c r="C72" s="400"/>
      <c r="D72" s="401"/>
      <c r="E72" s="402"/>
      <c r="F72" s="405"/>
      <c r="G72" s="2"/>
      <c r="H72" s="354"/>
      <c r="I72" s="354"/>
      <c r="J72" s="354"/>
      <c r="K72" s="398"/>
    </row>
    <row r="73" spans="1:11" ht="9.9499999999999993" customHeight="1" x14ac:dyDescent="0.2">
      <c r="A73" s="2"/>
      <c r="B73" s="399"/>
      <c r="C73" s="400"/>
      <c r="D73" s="401"/>
      <c r="E73" s="402"/>
      <c r="F73" s="354"/>
      <c r="G73" s="354"/>
      <c r="H73" s="354"/>
      <c r="I73" s="354"/>
      <c r="J73" s="354"/>
      <c r="K73" s="398"/>
    </row>
    <row r="74" spans="1:11" ht="9.9499999999999993" customHeight="1" x14ac:dyDescent="0.2">
      <c r="A74" s="2"/>
      <c r="B74" s="399"/>
      <c r="C74" s="406"/>
      <c r="D74" s="401"/>
      <c r="E74" s="402"/>
      <c r="F74" s="354"/>
      <c r="G74" s="354"/>
      <c r="H74" s="354"/>
      <c r="I74" s="354"/>
      <c r="J74" s="354"/>
      <c r="K74" s="398"/>
    </row>
    <row r="199" spans="1:3" x14ac:dyDescent="0.2">
      <c r="A199" s="3" t="s">
        <v>57</v>
      </c>
      <c r="C199" s="2" t="s">
        <v>82</v>
      </c>
    </row>
    <row r="200" spans="1:3" x14ac:dyDescent="0.2">
      <c r="A200" s="27" t="s">
        <v>56</v>
      </c>
      <c r="B200" s="278"/>
      <c r="C200" s="2" t="s">
        <v>139</v>
      </c>
    </row>
    <row r="201" spans="1:3" x14ac:dyDescent="0.2">
      <c r="A201" s="275" t="s">
        <v>895</v>
      </c>
      <c r="B201" s="275"/>
      <c r="C201" s="2" t="s">
        <v>569</v>
      </c>
    </row>
    <row r="202" spans="1:3" x14ac:dyDescent="0.2">
      <c r="C202" s="2" t="s">
        <v>570</v>
      </c>
    </row>
    <row r="203" spans="1:3" x14ac:dyDescent="0.2">
      <c r="A203" s="3" t="s">
        <v>13</v>
      </c>
      <c r="C203" s="2" t="s">
        <v>140</v>
      </c>
    </row>
    <row r="204" spans="1:3" x14ac:dyDescent="0.2">
      <c r="A204" s="3" t="s">
        <v>18</v>
      </c>
      <c r="C204" s="2" t="s">
        <v>141</v>
      </c>
    </row>
    <row r="205" spans="1:3" x14ac:dyDescent="0.2">
      <c r="A205" s="3" t="s">
        <v>19</v>
      </c>
      <c r="C205" s="2" t="s">
        <v>142</v>
      </c>
    </row>
    <row r="206" spans="1:3" x14ac:dyDescent="0.2">
      <c r="A206" s="3" t="s">
        <v>20</v>
      </c>
      <c r="C206" s="2" t="s">
        <v>143</v>
      </c>
    </row>
    <row r="207" spans="1:3" x14ac:dyDescent="0.2">
      <c r="A207" s="3" t="s">
        <v>25</v>
      </c>
      <c r="C207" s="2" t="s">
        <v>191</v>
      </c>
    </row>
    <row r="208" spans="1:3" x14ac:dyDescent="0.2">
      <c r="A208" s="3" t="s">
        <v>27</v>
      </c>
      <c r="C208" s="2" t="s">
        <v>571</v>
      </c>
    </row>
    <row r="209" spans="1:3" x14ac:dyDescent="0.2">
      <c r="A209" s="3" t="s">
        <v>205</v>
      </c>
      <c r="C209" s="2" t="s">
        <v>192</v>
      </c>
    </row>
    <row r="210" spans="1:3" x14ac:dyDescent="0.2">
      <c r="A210" s="3" t="s">
        <v>13</v>
      </c>
    </row>
    <row r="211" spans="1:3" x14ac:dyDescent="0.2">
      <c r="A211" s="3" t="s">
        <v>22</v>
      </c>
    </row>
    <row r="212" spans="1:3" x14ac:dyDescent="0.2">
      <c r="A212" s="3" t="s">
        <v>21</v>
      </c>
    </row>
    <row r="213" spans="1:3" x14ac:dyDescent="0.2">
      <c r="A213" s="3" t="s">
        <v>23</v>
      </c>
    </row>
    <row r="214" spans="1:3" x14ac:dyDescent="0.2">
      <c r="A214" s="3" t="s">
        <v>24</v>
      </c>
    </row>
    <row r="215" spans="1:3" x14ac:dyDescent="0.2">
      <c r="A215" s="3" t="s">
        <v>26</v>
      </c>
    </row>
    <row r="216" spans="1:3" x14ac:dyDescent="0.2">
      <c r="B216" s="3"/>
    </row>
    <row r="217" spans="1:3" x14ac:dyDescent="0.2">
      <c r="A217" s="3" t="s">
        <v>52</v>
      </c>
      <c r="B217" s="3"/>
    </row>
    <row r="218" spans="1:3" x14ac:dyDescent="0.2">
      <c r="A218" s="3" t="s">
        <v>53</v>
      </c>
      <c r="B218" s="3"/>
    </row>
    <row r="219" spans="1:3" x14ac:dyDescent="0.2">
      <c r="A219" s="354" t="s">
        <v>894</v>
      </c>
      <c r="B219" s="3"/>
    </row>
    <row r="220" spans="1:3" x14ac:dyDescent="0.2">
      <c r="B220" s="3"/>
    </row>
    <row r="221" spans="1:3" x14ac:dyDescent="0.2">
      <c r="A221" s="3" t="s">
        <v>13</v>
      </c>
    </row>
    <row r="222" spans="1:3" x14ac:dyDescent="0.2">
      <c r="A222" s="3" t="s">
        <v>14</v>
      </c>
    </row>
    <row r="223" spans="1:3" x14ac:dyDescent="0.2">
      <c r="A223" s="3" t="s">
        <v>15</v>
      </c>
    </row>
    <row r="224" spans="1:3" x14ac:dyDescent="0.2">
      <c r="A224" s="3" t="s">
        <v>16</v>
      </c>
    </row>
    <row r="225" spans="1:3" x14ac:dyDescent="0.2">
      <c r="A225" s="3" t="s">
        <v>17</v>
      </c>
    </row>
    <row r="226" spans="1:3" x14ac:dyDescent="0.2">
      <c r="A226" s="3" t="s">
        <v>841</v>
      </c>
    </row>
    <row r="227" spans="1:3" x14ac:dyDescent="0.2">
      <c r="A227" s="2" t="s">
        <v>13</v>
      </c>
      <c r="B227" s="21" t="s">
        <v>13</v>
      </c>
    </row>
    <row r="228" spans="1:3" x14ac:dyDescent="0.2">
      <c r="A228" s="20" t="s">
        <v>50</v>
      </c>
      <c r="B228" s="20" t="s">
        <v>165</v>
      </c>
    </row>
    <row r="229" spans="1:3" x14ac:dyDescent="0.2">
      <c r="A229" s="21" t="s">
        <v>51</v>
      </c>
      <c r="B229" s="22" t="s">
        <v>167</v>
      </c>
    </row>
    <row r="230" spans="1:3" x14ac:dyDescent="0.2">
      <c r="A230" s="57" t="s">
        <v>203</v>
      </c>
      <c r="B230" s="22" t="s">
        <v>168</v>
      </c>
    </row>
    <row r="231" spans="1:3" x14ac:dyDescent="0.2">
      <c r="A231" s="20" t="s">
        <v>149</v>
      </c>
      <c r="B231" s="21" t="s">
        <v>166</v>
      </c>
    </row>
    <row r="232" spans="1:3" x14ac:dyDescent="0.2">
      <c r="A232" s="20" t="s">
        <v>190</v>
      </c>
      <c r="B232" s="22" t="s">
        <v>169</v>
      </c>
    </row>
    <row r="233" spans="1:3" x14ac:dyDescent="0.2">
      <c r="A233" s="57" t="s">
        <v>839</v>
      </c>
      <c r="B233" s="22" t="s">
        <v>170</v>
      </c>
    </row>
    <row r="234" spans="1:3" x14ac:dyDescent="0.2">
      <c r="A234" s="20"/>
      <c r="B234" s="22" t="s">
        <v>171</v>
      </c>
    </row>
    <row r="235" spans="1:3" x14ac:dyDescent="0.2">
      <c r="A235" s="20"/>
      <c r="B235" s="22" t="s">
        <v>172</v>
      </c>
    </row>
    <row r="236" spans="1:3" x14ac:dyDescent="0.2">
      <c r="B236" s="2" t="s">
        <v>173</v>
      </c>
      <c r="C236" s="21"/>
    </row>
    <row r="237" spans="1:3" x14ac:dyDescent="0.2">
      <c r="B237" s="2" t="s">
        <v>174</v>
      </c>
      <c r="C237" s="20"/>
    </row>
    <row r="238" spans="1:3" x14ac:dyDescent="0.2">
      <c r="B238" s="2" t="s">
        <v>180</v>
      </c>
    </row>
    <row r="239" spans="1:3" x14ac:dyDescent="0.2">
      <c r="B239" s="2" t="s">
        <v>175</v>
      </c>
    </row>
    <row r="240" spans="1:3" x14ac:dyDescent="0.2">
      <c r="B240" s="2" t="s">
        <v>179</v>
      </c>
    </row>
    <row r="241" spans="2:2" x14ac:dyDescent="0.2">
      <c r="B241" s="2" t="s">
        <v>176</v>
      </c>
    </row>
    <row r="242" spans="2:2" x14ac:dyDescent="0.2">
      <c r="B242" s="2" t="s">
        <v>177</v>
      </c>
    </row>
    <row r="243" spans="2:2" x14ac:dyDescent="0.2">
      <c r="B243" s="2" t="s">
        <v>178</v>
      </c>
    </row>
    <row r="244" spans="2:2" x14ac:dyDescent="0.2">
      <c r="B244" s="2" t="s">
        <v>204</v>
      </c>
    </row>
    <row r="245" spans="2:2" x14ac:dyDescent="0.2">
      <c r="B245" s="2" t="s">
        <v>209</v>
      </c>
    </row>
    <row r="246" spans="2:2" x14ac:dyDescent="0.2">
      <c r="B246" s="2" t="s">
        <v>229</v>
      </c>
    </row>
    <row r="247" spans="2:2" x14ac:dyDescent="0.2">
      <c r="B247" s="67" t="s">
        <v>227</v>
      </c>
    </row>
    <row r="248" spans="2:2" x14ac:dyDescent="0.2">
      <c r="B248" s="67" t="s">
        <v>230</v>
      </c>
    </row>
    <row r="249" spans="2:2" x14ac:dyDescent="0.2">
      <c r="B249" s="67" t="s">
        <v>231</v>
      </c>
    </row>
    <row r="250" spans="2:2" x14ac:dyDescent="0.2">
      <c r="B250" s="67" t="s">
        <v>872</v>
      </c>
    </row>
    <row r="251" spans="2:2" x14ac:dyDescent="0.2">
      <c r="B251" s="2" t="s">
        <v>54</v>
      </c>
    </row>
    <row r="252" spans="2:2" x14ac:dyDescent="0.2">
      <c r="B252" s="2" t="s">
        <v>149</v>
      </c>
    </row>
    <row r="253" spans="2:2" x14ac:dyDescent="0.2">
      <c r="B253" s="57" t="s">
        <v>190</v>
      </c>
    </row>
    <row r="254" spans="2:2" x14ac:dyDescent="0.2">
      <c r="B254" s="2" t="s">
        <v>194</v>
      </c>
    </row>
    <row r="255" spans="2:2" x14ac:dyDescent="0.2">
      <c r="B255" s="2" t="s">
        <v>232</v>
      </c>
    </row>
    <row r="256" spans="2:2" x14ac:dyDescent="0.2">
      <c r="B256" s="2" t="s">
        <v>789</v>
      </c>
    </row>
    <row r="257" spans="2:2" x14ac:dyDescent="0.2">
      <c r="B257" s="67" t="s">
        <v>838</v>
      </c>
    </row>
    <row r="258" spans="2:2" x14ac:dyDescent="0.2">
      <c r="B258" s="67" t="s">
        <v>788</v>
      </c>
    </row>
    <row r="259" spans="2:2" x14ac:dyDescent="0.2">
      <c r="B259" s="67" t="s">
        <v>866</v>
      </c>
    </row>
    <row r="260" spans="2:2" x14ac:dyDescent="0.2">
      <c r="B260" s="67"/>
    </row>
  </sheetData>
  <autoFilter ref="A29:J33"/>
  <dataConsolidate link="1"/>
  <mergeCells count="20">
    <mergeCell ref="B63:I65"/>
    <mergeCell ref="D1:F1"/>
    <mergeCell ref="D6:F6"/>
    <mergeCell ref="D7:F7"/>
    <mergeCell ref="D8:F8"/>
    <mergeCell ref="D9:F9"/>
    <mergeCell ref="D10:F10"/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</mergeCells>
  <phoneticPr fontId="16" type="noConversion"/>
  <dataValidations disablePrompts="1" count="8">
    <dataValidation type="list" allowBlank="1" showInputMessage="1" showErrorMessage="1" sqref="D7">
      <formula1>$A$210:$A$215</formula1>
    </dataValidation>
    <dataValidation type="list" allowBlank="1" showInputMessage="1" showErrorMessage="1" sqref="D10">
      <formula1>$A$222:$A$226</formula1>
    </dataValidation>
    <dataValidation type="list" allowBlank="1" showInputMessage="1" showErrorMessage="1" sqref="D16">
      <formula1>$A$217:$A$219</formula1>
    </dataValidation>
    <dataValidation type="list" allowBlank="1" showInputMessage="1" showErrorMessage="1" sqref="D21:F21">
      <formula1>$A$199:$A$201</formula1>
    </dataValidation>
    <dataValidation type="list" allowBlank="1" showInputMessage="1" showErrorMessage="1" sqref="D8:F8">
      <formula1>$A$228:$A$233</formula1>
    </dataValidation>
    <dataValidation type="list" allowBlank="1" showInputMessage="1" showErrorMessage="1" sqref="D9:F9">
      <formula1>$B$228:$B$277</formula1>
    </dataValidation>
    <dataValidation type="list" allowBlank="1" showInputMessage="1" showErrorMessage="1" sqref="D6:F6">
      <formula1>$A$203:$A$209</formula1>
    </dataValidation>
    <dataValidation type="list" allowBlank="1" showInputMessage="1" showErrorMessage="1" sqref="D25:F25">
      <formula1>$C$199:$C$209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"/>
  <sheetViews>
    <sheetView zoomScaleNormal="100" workbookViewId="0"/>
  </sheetViews>
  <sheetFormatPr defaultRowHeight="12.75" x14ac:dyDescent="0.2"/>
  <cols>
    <col min="1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4"/>
  <sheetViews>
    <sheetView zoomScaleNormal="100" workbookViewId="0">
      <pane ySplit="2" topLeftCell="A81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1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3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67"/>
      <c r="G1" s="467"/>
      <c r="H1" s="467"/>
      <c r="I1" s="467"/>
      <c r="M1" s="449">
        <v>43668</v>
      </c>
      <c r="N1" s="449"/>
      <c r="O1" s="449"/>
      <c r="P1" s="449"/>
      <c r="R1" s="449">
        <v>43661</v>
      </c>
      <c r="S1" s="449"/>
      <c r="T1" s="449"/>
      <c r="U1" s="449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0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69" t="s">
        <v>620</v>
      </c>
      <c r="C3" s="312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69"/>
      <c r="C4" s="312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69"/>
      <c r="C5" s="312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69"/>
      <c r="C6" s="313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69"/>
      <c r="C7" s="313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69"/>
      <c r="C8" s="313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69"/>
      <c r="C9" s="313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69"/>
      <c r="C10" s="313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69"/>
      <c r="C11" s="312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69"/>
      <c r="C12" s="312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69"/>
      <c r="C13" s="313" t="s">
        <v>99</v>
      </c>
      <c r="D13" s="95" t="s">
        <v>97</v>
      </c>
      <c r="E13" s="120" t="s">
        <v>98</v>
      </c>
      <c r="F13" s="222">
        <f>VLOOKUP(D13,SOH!A:C,3,)</f>
        <v>6</v>
      </c>
      <c r="G13" s="91">
        <f>VLOOKUP(D13,SOH!A:D,4,)</f>
        <v>65</v>
      </c>
      <c r="H13" s="91">
        <f>VLOOKUP(D13,SOH!A:E,5,)</f>
        <v>25</v>
      </c>
      <c r="I13" s="223">
        <f t="shared" si="0"/>
        <v>96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9</v>
      </c>
      <c r="S13" s="265">
        <v>65</v>
      </c>
      <c r="T13" s="265">
        <v>25</v>
      </c>
      <c r="U13" s="256">
        <v>99</v>
      </c>
    </row>
    <row r="14" spans="2:21" x14ac:dyDescent="0.2">
      <c r="B14" s="469"/>
      <c r="C14" s="313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69"/>
      <c r="C15" s="313" t="s">
        <v>595</v>
      </c>
      <c r="D15" s="117" t="s">
        <v>593</v>
      </c>
      <c r="E15" s="128" t="s">
        <v>594</v>
      </c>
      <c r="F15" s="222">
        <f>VLOOKUP(D15,SOH!A:C,3,)</f>
        <v>290</v>
      </c>
      <c r="G15" s="91">
        <f>VLOOKUP(D15,SOH!A:D,4,)</f>
        <v>0</v>
      </c>
      <c r="H15" s="91">
        <f>VLOOKUP(D15,SOH!A:E,5,)</f>
        <v>39</v>
      </c>
      <c r="I15" s="306">
        <f t="shared" si="0"/>
        <v>329</v>
      </c>
      <c r="K15" s="246"/>
      <c r="M15" s="266">
        <v>297</v>
      </c>
      <c r="N15" s="265">
        <v>0</v>
      </c>
      <c r="O15" s="265">
        <v>39</v>
      </c>
      <c r="P15" s="256">
        <v>336</v>
      </c>
      <c r="R15" s="266">
        <v>320</v>
      </c>
      <c r="S15" s="265">
        <v>0</v>
      </c>
      <c r="T15" s="265">
        <v>39</v>
      </c>
      <c r="U15" s="256">
        <v>359</v>
      </c>
    </row>
    <row r="16" spans="2:21" ht="12.75" customHeight="1" x14ac:dyDescent="0.2">
      <c r="B16" s="469"/>
      <c r="C16" s="313" t="s">
        <v>624</v>
      </c>
      <c r="D16" s="117" t="s">
        <v>581</v>
      </c>
      <c r="E16" s="128" t="s">
        <v>582</v>
      </c>
      <c r="F16" s="222">
        <f>VLOOKUP(D16,SOH!A:C,3,)</f>
        <v>122</v>
      </c>
      <c r="G16" s="91">
        <f>VLOOKUP(D16,SOH!A:D,4,)</f>
        <v>13</v>
      </c>
      <c r="H16" s="91">
        <f>VLOOKUP(D16,SOH!A:E,5,)</f>
        <v>8</v>
      </c>
      <c r="I16" s="223">
        <f t="shared" si="0"/>
        <v>143</v>
      </c>
      <c r="K16" s="246"/>
      <c r="M16" s="414">
        <v>122</v>
      </c>
      <c r="N16" s="265">
        <v>13</v>
      </c>
      <c r="O16" s="265">
        <v>8</v>
      </c>
      <c r="P16" s="256">
        <v>143</v>
      </c>
      <c r="R16" s="414">
        <v>82</v>
      </c>
      <c r="S16" s="265">
        <v>13</v>
      </c>
      <c r="T16" s="265">
        <v>8</v>
      </c>
      <c r="U16" s="256">
        <v>103</v>
      </c>
    </row>
    <row r="17" spans="2:21" ht="12.75" customHeight="1" x14ac:dyDescent="0.2">
      <c r="B17" s="469"/>
      <c r="C17" s="313" t="s">
        <v>624</v>
      </c>
      <c r="D17" s="263" t="s">
        <v>881</v>
      </c>
      <c r="E17" s="348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3" t="s">
        <v>900</v>
      </c>
      <c r="K17" s="303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64</v>
      </c>
      <c r="T17" s="265">
        <v>37</v>
      </c>
      <c r="U17" s="256">
        <v>101</v>
      </c>
    </row>
    <row r="18" spans="2:21" ht="13.5" thickBot="1" x14ac:dyDescent="0.25">
      <c r="B18" s="470"/>
      <c r="C18" s="314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71" t="s">
        <v>252</v>
      </c>
      <c r="C19" s="312" t="s">
        <v>237</v>
      </c>
      <c r="D19" s="110" t="s">
        <v>67</v>
      </c>
      <c r="E19" s="126" t="s">
        <v>68</v>
      </c>
      <c r="F19" s="222">
        <f>VLOOKUP(D19,SOH!A:C,3,)</f>
        <v>396</v>
      </c>
      <c r="G19" s="91">
        <f>VLOOKUP(D19,SOH!A:D,4,)</f>
        <v>231</v>
      </c>
      <c r="H19" s="91">
        <f>VLOOKUP(D19,SOH!A:E,5,)</f>
        <v>131</v>
      </c>
      <c r="I19" s="223">
        <f t="shared" si="0"/>
        <v>758</v>
      </c>
      <c r="K19" s="246"/>
      <c r="M19" s="265">
        <v>399</v>
      </c>
      <c r="N19" s="265">
        <v>231</v>
      </c>
      <c r="O19" s="265">
        <v>131</v>
      </c>
      <c r="P19" s="256">
        <v>761</v>
      </c>
      <c r="R19" s="265">
        <v>401</v>
      </c>
      <c r="S19" s="265">
        <v>231</v>
      </c>
      <c r="T19" s="265">
        <v>140</v>
      </c>
      <c r="U19" s="256">
        <v>772</v>
      </c>
    </row>
    <row r="20" spans="2:21" ht="13.5" customHeight="1" x14ac:dyDescent="0.2">
      <c r="B20" s="472"/>
      <c r="C20" s="312" t="s">
        <v>238</v>
      </c>
      <c r="D20" s="102" t="s">
        <v>39</v>
      </c>
      <c r="E20" s="137" t="s">
        <v>40</v>
      </c>
      <c r="F20" s="222">
        <f>VLOOKUP(D20,SOH!A:C,3,)</f>
        <v>563</v>
      </c>
      <c r="G20" s="91">
        <f>VLOOKUP(D20,SOH!A:D,4,)</f>
        <v>493</v>
      </c>
      <c r="H20" s="91">
        <f>VLOOKUP(D20,SOH!A:E,5,)</f>
        <v>321</v>
      </c>
      <c r="I20" s="223">
        <f t="shared" si="0"/>
        <v>1377</v>
      </c>
      <c r="K20" s="246"/>
      <c r="M20" s="265">
        <v>573</v>
      </c>
      <c r="N20" s="265">
        <v>493</v>
      </c>
      <c r="O20" s="265">
        <v>321</v>
      </c>
      <c r="P20" s="256">
        <v>1387</v>
      </c>
      <c r="R20" s="265">
        <v>579</v>
      </c>
      <c r="S20" s="265">
        <v>503</v>
      </c>
      <c r="T20" s="265">
        <v>336</v>
      </c>
      <c r="U20" s="256">
        <v>1418</v>
      </c>
    </row>
    <row r="21" spans="2:21" ht="13.5" customHeight="1" x14ac:dyDescent="0.2">
      <c r="B21" s="472"/>
      <c r="C21" s="312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72"/>
      <c r="C22" s="312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73"/>
      <c r="C23" s="314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7</v>
      </c>
      <c r="T23" s="265">
        <v>0</v>
      </c>
      <c r="U23" s="256">
        <v>7</v>
      </c>
    </row>
    <row r="24" spans="2:21" x14ac:dyDescent="0.2">
      <c r="B24" s="452" t="s">
        <v>315</v>
      </c>
      <c r="C24" s="315" t="s">
        <v>372</v>
      </c>
      <c r="D24" s="170" t="s">
        <v>37</v>
      </c>
      <c r="E24" s="171" t="s">
        <v>38</v>
      </c>
      <c r="F24" s="222">
        <f>VLOOKUP(D24,SOH!A:C,3,)</f>
        <v>556</v>
      </c>
      <c r="G24" s="91">
        <f>VLOOKUP(D24,SOH!A:D,4,)</f>
        <v>353</v>
      </c>
      <c r="H24" s="91">
        <f>VLOOKUP(D24,SOH!A:E,5,)</f>
        <v>488</v>
      </c>
      <c r="I24" s="223">
        <f t="shared" si="0"/>
        <v>1397</v>
      </c>
      <c r="K24" s="246"/>
      <c r="M24" s="265">
        <v>622</v>
      </c>
      <c r="N24" s="265">
        <v>353</v>
      </c>
      <c r="O24" s="265">
        <v>488</v>
      </c>
      <c r="P24" s="256">
        <v>1463</v>
      </c>
      <c r="R24" s="265">
        <v>608</v>
      </c>
      <c r="S24" s="265">
        <v>353</v>
      </c>
      <c r="T24" s="265">
        <v>488</v>
      </c>
      <c r="U24" s="256">
        <v>1449</v>
      </c>
    </row>
    <row r="25" spans="2:21" x14ac:dyDescent="0.2">
      <c r="B25" s="453"/>
      <c r="C25" s="312" t="s">
        <v>597</v>
      </c>
      <c r="D25" s="172" t="s">
        <v>598</v>
      </c>
      <c r="E25" s="173" t="s">
        <v>596</v>
      </c>
      <c r="F25" s="222">
        <f>VLOOKUP(D25,SOH!A:C,3,)</f>
        <v>1516</v>
      </c>
      <c r="G25" s="91">
        <f>VLOOKUP(D25,SOH!A:D,4,)</f>
        <v>284</v>
      </c>
      <c r="H25" s="91">
        <f>VLOOKUP(D25,SOH!A:E,5,)</f>
        <v>406</v>
      </c>
      <c r="I25" s="223">
        <f t="shared" si="0"/>
        <v>2206</v>
      </c>
      <c r="K25" s="246"/>
      <c r="M25" s="265">
        <v>1526</v>
      </c>
      <c r="N25" s="265">
        <v>284</v>
      </c>
      <c r="O25" s="265">
        <v>406</v>
      </c>
      <c r="P25" s="256">
        <v>2216</v>
      </c>
      <c r="R25" s="265">
        <v>1444</v>
      </c>
      <c r="S25" s="265">
        <v>284</v>
      </c>
      <c r="T25" s="265">
        <v>414</v>
      </c>
      <c r="U25" s="256">
        <v>2142</v>
      </c>
    </row>
    <row r="26" spans="2:21" ht="12.75" customHeight="1" x14ac:dyDescent="0.2">
      <c r="B26" s="453"/>
      <c r="C26" s="312" t="s">
        <v>133</v>
      </c>
      <c r="D26" s="96" t="s">
        <v>69</v>
      </c>
      <c r="E26" s="129" t="s">
        <v>70</v>
      </c>
      <c r="F26" s="222">
        <f>VLOOKUP(D26,SOH!A:C,3,)</f>
        <v>3727</v>
      </c>
      <c r="G26" s="91">
        <f>VLOOKUP(D26,SOH!A:D,4,)</f>
        <v>1759</v>
      </c>
      <c r="H26" s="91">
        <f>VLOOKUP(D26,SOH!A:E,5,)</f>
        <v>1542</v>
      </c>
      <c r="I26" s="223">
        <f t="shared" si="0"/>
        <v>7028</v>
      </c>
      <c r="K26" s="246"/>
      <c r="M26" s="265">
        <v>3741</v>
      </c>
      <c r="N26" s="265">
        <v>1759</v>
      </c>
      <c r="O26" s="265">
        <v>1542</v>
      </c>
      <c r="P26" s="256">
        <v>7042</v>
      </c>
      <c r="R26" s="265">
        <v>3759</v>
      </c>
      <c r="S26" s="265">
        <v>1781</v>
      </c>
      <c r="T26" s="265">
        <v>1552</v>
      </c>
      <c r="U26" s="256">
        <v>7092</v>
      </c>
    </row>
    <row r="27" spans="2:21" ht="13.5" customHeight="1" thickBot="1" x14ac:dyDescent="0.25">
      <c r="B27" s="454"/>
      <c r="C27" s="314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438</v>
      </c>
      <c r="S27" s="265">
        <v>0</v>
      </c>
      <c r="T27" s="265">
        <v>6</v>
      </c>
      <c r="U27" s="256">
        <v>444</v>
      </c>
    </row>
    <row r="28" spans="2:21" ht="12.75" customHeight="1" x14ac:dyDescent="0.2">
      <c r="B28" s="474" t="s">
        <v>244</v>
      </c>
      <c r="C28" s="312" t="s">
        <v>244</v>
      </c>
      <c r="D28" s="110" t="s">
        <v>71</v>
      </c>
      <c r="E28" s="126" t="s">
        <v>72</v>
      </c>
      <c r="F28" s="222">
        <f>VLOOKUP(D28,SOH!A:C,3,)</f>
        <v>22580</v>
      </c>
      <c r="G28" s="91">
        <f>VLOOKUP(D28,SOH!A:D,4,)</f>
        <v>6986</v>
      </c>
      <c r="H28" s="91">
        <f>VLOOKUP(D28,SOH!A:E,5,)</f>
        <v>2264</v>
      </c>
      <c r="I28" s="223">
        <f t="shared" si="0"/>
        <v>31830</v>
      </c>
      <c r="K28" s="246"/>
      <c r="M28" s="265">
        <v>22420</v>
      </c>
      <c r="N28" s="265">
        <v>6986</v>
      </c>
      <c r="O28" s="265">
        <v>2264</v>
      </c>
      <c r="P28" s="256">
        <v>31670</v>
      </c>
      <c r="R28" s="265">
        <v>22410</v>
      </c>
      <c r="S28" s="265">
        <v>7206</v>
      </c>
      <c r="T28" s="265">
        <v>2264</v>
      </c>
      <c r="U28" s="256">
        <v>31880</v>
      </c>
    </row>
    <row r="29" spans="2:21" x14ac:dyDescent="0.2">
      <c r="B29" s="475"/>
      <c r="C29" s="312" t="s">
        <v>246</v>
      </c>
      <c r="D29" s="104" t="s">
        <v>223</v>
      </c>
      <c r="E29" s="123" t="s">
        <v>224</v>
      </c>
      <c r="F29" s="222">
        <f>VLOOKUP(D29,SOH!A:C,3,)</f>
        <v>1652</v>
      </c>
      <c r="G29" s="91">
        <f>VLOOKUP(D29,SOH!A:D,4,)</f>
        <v>267</v>
      </c>
      <c r="H29" s="91">
        <f>VLOOKUP(D29,SOH!A:E,5,)</f>
        <v>262</v>
      </c>
      <c r="I29" s="223">
        <f t="shared" si="0"/>
        <v>2181</v>
      </c>
      <c r="K29" s="246"/>
      <c r="M29" s="265">
        <v>1664</v>
      </c>
      <c r="N29" s="265">
        <v>267</v>
      </c>
      <c r="O29" s="265">
        <v>262</v>
      </c>
      <c r="P29" s="256">
        <v>2193</v>
      </c>
      <c r="R29" s="265">
        <v>1676</v>
      </c>
      <c r="S29" s="265">
        <v>279</v>
      </c>
      <c r="T29" s="265">
        <v>262</v>
      </c>
      <c r="U29" s="256">
        <v>2217</v>
      </c>
    </row>
    <row r="30" spans="2:21" ht="13.5" thickBot="1" x14ac:dyDescent="0.25">
      <c r="B30" s="476"/>
      <c r="C30" s="312" t="s">
        <v>247</v>
      </c>
      <c r="D30" s="96" t="s">
        <v>73</v>
      </c>
      <c r="E30" s="129" t="s">
        <v>74</v>
      </c>
      <c r="F30" s="222">
        <f>VLOOKUP(D30,SOH!A:C,3,)</f>
        <v>3055</v>
      </c>
      <c r="G30" s="91">
        <f>VLOOKUP(D30,SOH!A:D,4,)</f>
        <v>1083</v>
      </c>
      <c r="H30" s="91">
        <f>VLOOKUP(D30,SOH!A:E,5,)</f>
        <v>320</v>
      </c>
      <c r="I30" s="223">
        <f t="shared" si="0"/>
        <v>4458</v>
      </c>
      <c r="K30" s="246"/>
      <c r="M30" s="265">
        <v>3079</v>
      </c>
      <c r="N30" s="265">
        <v>1083</v>
      </c>
      <c r="O30" s="265">
        <v>320</v>
      </c>
      <c r="P30" s="256">
        <v>4482</v>
      </c>
      <c r="R30" s="265">
        <v>3085</v>
      </c>
      <c r="S30" s="265">
        <v>1095</v>
      </c>
      <c r="T30" s="265">
        <v>320</v>
      </c>
      <c r="U30" s="256">
        <v>4500</v>
      </c>
    </row>
    <row r="31" spans="2:21" ht="12.75" customHeight="1" x14ac:dyDescent="0.2">
      <c r="B31" s="471" t="s">
        <v>245</v>
      </c>
      <c r="C31" s="315" t="s">
        <v>245</v>
      </c>
      <c r="D31" s="395" t="s">
        <v>75</v>
      </c>
      <c r="E31" s="94" t="s">
        <v>76</v>
      </c>
      <c r="F31" s="247">
        <f>VLOOKUP(D31,SOH!A:C,3,)</f>
        <v>396</v>
      </c>
      <c r="G31" s="91">
        <f>VLOOKUP(D31,SOH!A:D,4,)</f>
        <v>4390</v>
      </c>
      <c r="H31" s="91">
        <f>VLOOKUP(D31,SOH!A:E,5,)</f>
        <v>2824</v>
      </c>
      <c r="I31" s="223">
        <f t="shared" si="0"/>
        <v>7610</v>
      </c>
      <c r="K31" s="246"/>
      <c r="M31" s="265">
        <v>846</v>
      </c>
      <c r="N31" s="265">
        <v>4390</v>
      </c>
      <c r="O31" s="265">
        <v>2824</v>
      </c>
      <c r="P31" s="256">
        <v>8060</v>
      </c>
      <c r="R31" s="265">
        <v>846</v>
      </c>
      <c r="S31" s="265">
        <v>4860</v>
      </c>
      <c r="T31" s="265">
        <v>2824</v>
      </c>
      <c r="U31" s="256">
        <v>8530</v>
      </c>
    </row>
    <row r="32" spans="2:21" ht="12.75" customHeight="1" x14ac:dyDescent="0.2">
      <c r="B32" s="472"/>
      <c r="C32" s="312" t="s">
        <v>248</v>
      </c>
      <c r="D32" s="396" t="s">
        <v>225</v>
      </c>
      <c r="E32" s="104" t="s">
        <v>226</v>
      </c>
      <c r="F32" s="247">
        <f>VLOOKUP(D32,SOH!A:C,3,)</f>
        <v>114</v>
      </c>
      <c r="G32" s="75">
        <f>VLOOKUP(D32,SOH!A:D,4,)</f>
        <v>116</v>
      </c>
      <c r="H32" s="75">
        <f>VLOOKUP(D32,SOH!A:E,5,)</f>
        <v>161</v>
      </c>
      <c r="I32" s="223">
        <f t="shared" si="0"/>
        <v>391</v>
      </c>
      <c r="K32" s="246"/>
      <c r="M32" s="265">
        <v>126</v>
      </c>
      <c r="N32" s="265">
        <v>116</v>
      </c>
      <c r="O32" s="265">
        <v>161</v>
      </c>
      <c r="P32" s="256">
        <v>403</v>
      </c>
      <c r="R32" s="265">
        <v>126</v>
      </c>
      <c r="S32" s="265">
        <v>132</v>
      </c>
      <c r="T32" s="265">
        <v>161</v>
      </c>
      <c r="U32" s="256">
        <v>419</v>
      </c>
    </row>
    <row r="33" spans="2:21" ht="12.75" customHeight="1" x14ac:dyDescent="0.2">
      <c r="B33" s="472"/>
      <c r="C33" s="312" t="s">
        <v>248</v>
      </c>
      <c r="D33" s="396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73"/>
      <c r="C34" s="314" t="s">
        <v>316</v>
      </c>
      <c r="D34" s="397" t="s">
        <v>77</v>
      </c>
      <c r="E34" s="97" t="s">
        <v>78</v>
      </c>
      <c r="F34" s="247">
        <f>VLOOKUP(D34,SOH!A:C,3,)</f>
        <v>696</v>
      </c>
      <c r="G34" s="91">
        <f>VLOOKUP(D34,SOH!A:D,4,)</f>
        <v>126</v>
      </c>
      <c r="H34" s="91">
        <f>VLOOKUP(D34,SOH!A:E,5,)</f>
        <v>286</v>
      </c>
      <c r="I34" s="223">
        <f t="shared" si="0"/>
        <v>1108</v>
      </c>
      <c r="K34" s="246"/>
      <c r="M34" s="265">
        <v>708</v>
      </c>
      <c r="N34" s="265">
        <v>126</v>
      </c>
      <c r="O34" s="265">
        <v>286</v>
      </c>
      <c r="P34" s="256">
        <v>1120</v>
      </c>
      <c r="R34" s="265">
        <v>708</v>
      </c>
      <c r="S34" s="265">
        <v>142</v>
      </c>
      <c r="T34" s="265">
        <v>286</v>
      </c>
      <c r="U34" s="256">
        <v>1136</v>
      </c>
    </row>
    <row r="35" spans="2:21" ht="12.75" customHeight="1" x14ac:dyDescent="0.2">
      <c r="B35" s="464" t="s">
        <v>243</v>
      </c>
      <c r="C35" s="312" t="s">
        <v>243</v>
      </c>
      <c r="D35" s="99" t="s">
        <v>185</v>
      </c>
      <c r="E35" s="134" t="s">
        <v>186</v>
      </c>
      <c r="F35" s="220">
        <f>VLOOKUP(D35,SOH!A:C,3,)</f>
        <v>6</v>
      </c>
      <c r="G35" s="257">
        <f>VLOOKUP(D35,SOH!A:D,4,)</f>
        <v>307</v>
      </c>
      <c r="H35" s="91">
        <f>VLOOKUP(D35,SOH!A:E,5,)</f>
        <v>329</v>
      </c>
      <c r="I35" s="306">
        <f t="shared" si="0"/>
        <v>642</v>
      </c>
      <c r="J35" s="303" t="s">
        <v>914</v>
      </c>
      <c r="K35" s="302" t="s">
        <v>878</v>
      </c>
      <c r="M35" s="265">
        <v>44</v>
      </c>
      <c r="N35" s="265">
        <v>307</v>
      </c>
      <c r="O35" s="265">
        <v>329</v>
      </c>
      <c r="P35" s="256">
        <v>680</v>
      </c>
      <c r="R35" s="265">
        <v>90</v>
      </c>
      <c r="S35" s="265">
        <v>313</v>
      </c>
      <c r="T35" s="265">
        <v>365</v>
      </c>
      <c r="U35" s="256">
        <v>768</v>
      </c>
    </row>
    <row r="36" spans="2:21" ht="12.75" customHeight="1" x14ac:dyDescent="0.2">
      <c r="B36" s="465"/>
      <c r="C36" s="312" t="s">
        <v>249</v>
      </c>
      <c r="D36" s="100" t="s">
        <v>182</v>
      </c>
      <c r="E36" s="135" t="s">
        <v>181</v>
      </c>
      <c r="F36" s="222">
        <f>VLOOKUP(D36,SOH!A:C,3,)</f>
        <v>2478</v>
      </c>
      <c r="G36" s="91">
        <f>VLOOKUP(D36,SOH!A:D,4,)</f>
        <v>1722</v>
      </c>
      <c r="H36" s="91">
        <f>VLOOKUP(D36,SOH!A:E,5,)</f>
        <v>606</v>
      </c>
      <c r="I36" s="223">
        <f t="shared" si="0"/>
        <v>4806</v>
      </c>
      <c r="K36" s="246"/>
      <c r="M36" s="265">
        <v>2484</v>
      </c>
      <c r="N36" s="265">
        <v>1722</v>
      </c>
      <c r="O36" s="265">
        <v>606</v>
      </c>
      <c r="P36" s="256">
        <v>4812</v>
      </c>
      <c r="R36" s="265">
        <v>2496</v>
      </c>
      <c r="S36" s="265">
        <v>1763</v>
      </c>
      <c r="T36" s="265">
        <v>618</v>
      </c>
      <c r="U36" s="256">
        <v>4877</v>
      </c>
    </row>
    <row r="37" spans="2:21" ht="13.5" customHeight="1" thickBot="1" x14ac:dyDescent="0.25">
      <c r="B37" s="466"/>
      <c r="C37" s="314" t="s">
        <v>250</v>
      </c>
      <c r="D37" s="101" t="s">
        <v>183</v>
      </c>
      <c r="E37" s="136" t="s">
        <v>184</v>
      </c>
      <c r="F37" s="222">
        <f>VLOOKUP(D37,SOH!A:C,3,)</f>
        <v>1154</v>
      </c>
      <c r="G37" s="91">
        <f>VLOOKUP(D37,SOH!A:D,4,)</f>
        <v>328</v>
      </c>
      <c r="H37" s="91">
        <f>VLOOKUP(D37,SOH!A:E,5,)</f>
        <v>360</v>
      </c>
      <c r="I37" s="223">
        <f t="shared" si="0"/>
        <v>1842</v>
      </c>
      <c r="K37" s="246"/>
      <c r="M37" s="265">
        <v>1160</v>
      </c>
      <c r="N37" s="265">
        <v>328</v>
      </c>
      <c r="O37" s="265">
        <v>360</v>
      </c>
      <c r="P37" s="256">
        <v>1848</v>
      </c>
      <c r="R37" s="265">
        <v>1164</v>
      </c>
      <c r="S37" s="265">
        <v>337</v>
      </c>
      <c r="T37" s="265">
        <v>360</v>
      </c>
      <c r="U37" s="256">
        <v>1861</v>
      </c>
    </row>
    <row r="38" spans="2:21" ht="12.75" customHeight="1" x14ac:dyDescent="0.2">
      <c r="B38" s="459" t="s">
        <v>251</v>
      </c>
      <c r="C38" s="315" t="s">
        <v>375</v>
      </c>
      <c r="D38" s="170" t="s">
        <v>44</v>
      </c>
      <c r="E38" s="170" t="s">
        <v>45</v>
      </c>
      <c r="F38" s="222">
        <f>VLOOKUP(D38,SOH!A:C,3,)</f>
        <v>96547</v>
      </c>
      <c r="G38" s="91">
        <f>VLOOKUP(D38,SOH!A:D,4,)</f>
        <v>42066</v>
      </c>
      <c r="H38" s="91">
        <f>VLOOKUP(D38,SOH!A:E,5,)</f>
        <v>28907</v>
      </c>
      <c r="I38" s="223">
        <f t="shared" si="0"/>
        <v>167520</v>
      </c>
      <c r="K38" s="246"/>
      <c r="M38" s="265">
        <v>97372</v>
      </c>
      <c r="N38" s="265">
        <v>42066</v>
      </c>
      <c r="O38" s="265">
        <v>28907</v>
      </c>
      <c r="P38" s="256">
        <v>168345</v>
      </c>
      <c r="R38" s="265">
        <v>98132</v>
      </c>
      <c r="S38" s="265">
        <v>43911</v>
      </c>
      <c r="T38" s="265">
        <v>28907</v>
      </c>
      <c r="U38" s="256">
        <v>170950</v>
      </c>
    </row>
    <row r="39" spans="2:21" ht="12.75" customHeight="1" x14ac:dyDescent="0.2">
      <c r="B39" s="460"/>
      <c r="C39" s="312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60"/>
      <c r="C40" s="312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 t="e">
        <v>#N/A</v>
      </c>
      <c r="S40" s="265" t="e">
        <v>#N/A</v>
      </c>
      <c r="T40" s="265" t="e">
        <v>#N/A</v>
      </c>
      <c r="U40" s="256" t="e">
        <v>#N/A</v>
      </c>
    </row>
    <row r="41" spans="2:21" ht="12.75" customHeight="1" x14ac:dyDescent="0.2">
      <c r="B41" s="477" t="s">
        <v>253</v>
      </c>
      <c r="C41" s="316" t="s">
        <v>599</v>
      </c>
      <c r="D41" s="358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2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5</v>
      </c>
      <c r="T41" s="265">
        <v>10</v>
      </c>
      <c r="U41" s="256">
        <v>16</v>
      </c>
    </row>
    <row r="42" spans="2:21" ht="12.75" customHeight="1" x14ac:dyDescent="0.2">
      <c r="B42" s="478"/>
      <c r="C42" s="309" t="s">
        <v>747</v>
      </c>
      <c r="D42" s="357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3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78"/>
      <c r="C43" s="309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78"/>
      <c r="C44" s="309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7"/>
      <c r="K44" s="302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78"/>
      <c r="C45" s="309" t="s">
        <v>903</v>
      </c>
      <c r="D45" s="360" t="s">
        <v>373</v>
      </c>
      <c r="E45" s="103" t="s">
        <v>374</v>
      </c>
      <c r="F45" s="248">
        <f>VLOOKUP(D45,SOH!A:C,3,)</f>
        <v>4</v>
      </c>
      <c r="G45" s="75">
        <f>VLOOKUP(D45,SOH!A:D,4,)</f>
        <v>4</v>
      </c>
      <c r="H45" s="75">
        <f>VLOOKUP(D45,SOH!A:E,5,)</f>
        <v>1</v>
      </c>
      <c r="I45" s="221">
        <f t="shared" si="0"/>
        <v>9</v>
      </c>
      <c r="J45" s="347" t="s">
        <v>909</v>
      </c>
      <c r="K45" s="302" t="s">
        <v>878</v>
      </c>
      <c r="M45" s="265">
        <v>5</v>
      </c>
      <c r="N45" s="265">
        <v>4</v>
      </c>
      <c r="O45" s="265">
        <v>1</v>
      </c>
      <c r="P45" s="256">
        <v>10</v>
      </c>
      <c r="R45" s="265">
        <v>0</v>
      </c>
      <c r="S45" s="265">
        <v>5</v>
      </c>
      <c r="T45" s="265">
        <v>2</v>
      </c>
      <c r="U45" s="256">
        <v>7</v>
      </c>
    </row>
    <row r="46" spans="2:21" x14ac:dyDescent="0.2">
      <c r="B46" s="478"/>
      <c r="C46" s="309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11</v>
      </c>
      <c r="I46" s="270">
        <f t="shared" si="0"/>
        <v>12</v>
      </c>
      <c r="K46" s="246"/>
      <c r="M46" s="265">
        <v>1</v>
      </c>
      <c r="N46" s="265">
        <v>0</v>
      </c>
      <c r="O46" s="265">
        <v>11</v>
      </c>
      <c r="P46" s="256">
        <v>12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78"/>
      <c r="C47" s="309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78"/>
      <c r="C48" s="309" t="s">
        <v>629</v>
      </c>
      <c r="D48" s="348" t="s">
        <v>625</v>
      </c>
      <c r="E48" s="285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4</v>
      </c>
      <c r="I48" s="307">
        <f t="shared" si="0"/>
        <v>10</v>
      </c>
      <c r="J48" s="303" t="s">
        <v>901</v>
      </c>
      <c r="K48" s="302" t="s">
        <v>878</v>
      </c>
      <c r="M48" s="265">
        <v>0</v>
      </c>
      <c r="N48" s="265">
        <v>6</v>
      </c>
      <c r="O48" s="265">
        <v>4</v>
      </c>
      <c r="P48" s="256">
        <v>10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78"/>
      <c r="C49" s="309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78"/>
      <c r="C50" s="309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78"/>
      <c r="C51" s="309" t="s">
        <v>126</v>
      </c>
      <c r="D51" s="359" t="s">
        <v>118</v>
      </c>
      <c r="E51" s="332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08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78"/>
      <c r="C52" s="309" t="s">
        <v>864</v>
      </c>
      <c r="D52" s="360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08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79"/>
      <c r="C53" s="317" t="s">
        <v>890</v>
      </c>
      <c r="D53" s="333" t="s">
        <v>888</v>
      </c>
      <c r="E53" s="333" t="s">
        <v>889</v>
      </c>
      <c r="F53" s="247">
        <f>VLOOKUP(D53,SOH!A:C,3,)</f>
        <v>116</v>
      </c>
      <c r="G53" s="75">
        <f>VLOOKUP(D53,SOH!A:D,4,)</f>
        <v>20</v>
      </c>
      <c r="H53" s="91">
        <f>VLOOKUP(D53,SOH!A:E,5,)</f>
        <v>80</v>
      </c>
      <c r="I53" s="221">
        <f>SUM(F53:H53)</f>
        <v>216</v>
      </c>
      <c r="J53" s="349" t="s">
        <v>898</v>
      </c>
      <c r="K53" s="349">
        <v>504</v>
      </c>
      <c r="M53" s="266">
        <v>116</v>
      </c>
      <c r="N53" s="265">
        <v>20</v>
      </c>
      <c r="O53" s="265">
        <v>80</v>
      </c>
      <c r="P53" s="256">
        <v>216</v>
      </c>
      <c r="R53" s="266">
        <v>96</v>
      </c>
      <c r="S53" s="265">
        <v>20</v>
      </c>
      <c r="T53" s="265">
        <v>80</v>
      </c>
      <c r="U53" s="256">
        <v>196</v>
      </c>
    </row>
    <row r="54" spans="2:21" x14ac:dyDescent="0.2">
      <c r="B54" s="453" t="s">
        <v>255</v>
      </c>
      <c r="C54" s="318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117</v>
      </c>
      <c r="T54" s="265">
        <v>2</v>
      </c>
      <c r="U54" s="256">
        <v>119</v>
      </c>
    </row>
    <row r="55" spans="2:21" x14ac:dyDescent="0.2">
      <c r="B55" s="453"/>
      <c r="C55" s="319" t="s">
        <v>239</v>
      </c>
      <c r="D55" s="106" t="s">
        <v>153</v>
      </c>
      <c r="E55" s="139" t="s">
        <v>154</v>
      </c>
      <c r="F55" s="222">
        <f>VLOOKUP(D55,SOH!A:C,3,)</f>
        <v>3219</v>
      </c>
      <c r="G55" s="91">
        <f>VLOOKUP(D55,SOH!A:D,4,)</f>
        <v>187</v>
      </c>
      <c r="H55" s="91">
        <f>VLOOKUP(D55,SOH!A:E,5,)</f>
        <v>138</v>
      </c>
      <c r="I55" s="306">
        <f t="shared" si="0"/>
        <v>3544</v>
      </c>
      <c r="K55" s="246"/>
      <c r="M55" s="265">
        <v>3303</v>
      </c>
      <c r="N55" s="265">
        <v>187</v>
      </c>
      <c r="O55" s="265">
        <v>138</v>
      </c>
      <c r="P55" s="256">
        <v>3628</v>
      </c>
      <c r="R55" s="265">
        <v>3423</v>
      </c>
      <c r="S55" s="265">
        <v>191</v>
      </c>
      <c r="T55" s="265">
        <v>248</v>
      </c>
      <c r="U55" s="256">
        <v>3862</v>
      </c>
    </row>
    <row r="56" spans="2:21" ht="13.5" thickBot="1" x14ac:dyDescent="0.25">
      <c r="B56" s="454"/>
      <c r="C56" s="320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53</v>
      </c>
      <c r="I56" s="306">
        <f t="shared" si="0"/>
        <v>112</v>
      </c>
      <c r="K56" s="246"/>
      <c r="M56" s="265">
        <v>0</v>
      </c>
      <c r="N56" s="265">
        <v>59</v>
      </c>
      <c r="O56" s="265">
        <v>53</v>
      </c>
      <c r="P56" s="256">
        <v>112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68" t="s">
        <v>256</v>
      </c>
      <c r="C57" s="315" t="s">
        <v>197</v>
      </c>
      <c r="D57" s="108" t="s">
        <v>32</v>
      </c>
      <c r="E57" s="141" t="s">
        <v>33</v>
      </c>
      <c r="F57" s="222">
        <f>VLOOKUP(D57,SOH!A:C,3,)</f>
        <v>919</v>
      </c>
      <c r="G57" s="91">
        <f>VLOOKUP(D57,SOH!A:D,4,)</f>
        <v>177</v>
      </c>
      <c r="H57" s="75">
        <f>VLOOKUP(D57,SOH!A:E,5,)</f>
        <v>0</v>
      </c>
      <c r="I57" s="306">
        <f t="shared" si="0"/>
        <v>1096</v>
      </c>
      <c r="K57" s="246"/>
      <c r="M57" s="265">
        <v>919</v>
      </c>
      <c r="N57" s="265">
        <v>177</v>
      </c>
      <c r="O57" s="265">
        <v>0</v>
      </c>
      <c r="P57" s="256">
        <v>1096</v>
      </c>
      <c r="R57" s="265">
        <v>920</v>
      </c>
      <c r="S57" s="265">
        <v>181</v>
      </c>
      <c r="T57" s="265">
        <v>0</v>
      </c>
      <c r="U57" s="256">
        <v>1101</v>
      </c>
    </row>
    <row r="58" spans="2:21" ht="12.75" customHeight="1" x14ac:dyDescent="0.2">
      <c r="B58" s="469"/>
      <c r="C58" s="312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69"/>
      <c r="C59" s="312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17</v>
      </c>
      <c r="T59" s="265">
        <v>0</v>
      </c>
      <c r="U59" s="256">
        <v>17</v>
      </c>
    </row>
    <row r="60" spans="2:21" ht="12.75" customHeight="1" x14ac:dyDescent="0.2">
      <c r="B60" s="469"/>
      <c r="C60" s="312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69"/>
      <c r="C61" s="314" t="s">
        <v>288</v>
      </c>
      <c r="D61" s="165">
        <v>85005597</v>
      </c>
      <c r="E61" s="133" t="s">
        <v>575</v>
      </c>
      <c r="F61" s="222">
        <f>VLOOKUP(D61,SOH!A:C,3,)</f>
        <v>745</v>
      </c>
      <c r="G61" s="91">
        <f>VLOOKUP(D61,SOH!A:D,4,)</f>
        <v>305</v>
      </c>
      <c r="H61" s="91">
        <f>VLOOKUP(D61,SOH!A:E,5,)</f>
        <v>229</v>
      </c>
      <c r="I61" s="223">
        <f t="shared" si="0"/>
        <v>1279</v>
      </c>
      <c r="J61" s="303" t="s">
        <v>836</v>
      </c>
      <c r="K61" s="246"/>
      <c r="M61" s="266">
        <v>771</v>
      </c>
      <c r="N61" s="265">
        <v>305</v>
      </c>
      <c r="O61" s="265">
        <v>229</v>
      </c>
      <c r="P61" s="256">
        <v>1305</v>
      </c>
      <c r="R61" s="266">
        <v>800</v>
      </c>
      <c r="S61" s="265">
        <v>305</v>
      </c>
      <c r="T61" s="265">
        <v>283</v>
      </c>
      <c r="U61" s="256">
        <v>1388</v>
      </c>
    </row>
    <row r="62" spans="2:21" ht="12.75" customHeight="1" x14ac:dyDescent="0.2">
      <c r="B62" s="469"/>
      <c r="C62" s="312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69"/>
      <c r="C63" s="312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10</v>
      </c>
      <c r="N63" s="265">
        <v>0</v>
      </c>
      <c r="O63" s="265">
        <v>0</v>
      </c>
      <c r="P63" s="256">
        <v>10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69"/>
      <c r="C64" s="312" t="s">
        <v>377</v>
      </c>
      <c r="D64" s="110">
        <v>85005595</v>
      </c>
      <c r="E64" s="126" t="s">
        <v>639</v>
      </c>
      <c r="F64" s="304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69"/>
      <c r="C65" s="312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69"/>
      <c r="C66" s="312" t="s">
        <v>307</v>
      </c>
      <c r="D66" s="98" t="s">
        <v>305</v>
      </c>
      <c r="E66" s="121" t="s">
        <v>33</v>
      </c>
      <c r="F66" s="304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69"/>
      <c r="C67" s="312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69"/>
      <c r="C68" s="312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69"/>
      <c r="C69" s="314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69"/>
      <c r="C70" s="312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10</v>
      </c>
      <c r="S70" s="265">
        <v>161</v>
      </c>
      <c r="T70" s="265">
        <v>279</v>
      </c>
      <c r="U70" s="256">
        <v>450</v>
      </c>
    </row>
    <row r="71" spans="2:21" ht="12.75" customHeight="1" x14ac:dyDescent="0.2">
      <c r="B71" s="469"/>
      <c r="C71" s="312" t="s">
        <v>240</v>
      </c>
      <c r="D71" s="95" t="s">
        <v>295</v>
      </c>
      <c r="E71" s="120" t="s">
        <v>292</v>
      </c>
      <c r="F71" s="222">
        <f>VLOOKUP(D71,SOH!A:C,3,)</f>
        <v>204</v>
      </c>
      <c r="G71" s="91">
        <f>VLOOKUP(D71,SOH!A:D,4,)</f>
        <v>69</v>
      </c>
      <c r="H71" s="91">
        <f>VLOOKUP(D71,SOH!A:E,5,)</f>
        <v>0</v>
      </c>
      <c r="I71" s="306">
        <f t="shared" si="0"/>
        <v>273</v>
      </c>
      <c r="K71" s="246"/>
      <c r="M71" s="265">
        <v>204</v>
      </c>
      <c r="N71" s="265">
        <v>69</v>
      </c>
      <c r="O71" s="265">
        <v>0</v>
      </c>
      <c r="P71" s="256">
        <v>273</v>
      </c>
      <c r="R71" s="265">
        <v>212</v>
      </c>
      <c r="S71" s="265">
        <v>69</v>
      </c>
      <c r="T71" s="265">
        <v>0</v>
      </c>
      <c r="U71" s="256">
        <v>281</v>
      </c>
    </row>
    <row r="72" spans="2:21" ht="12.75" customHeight="1" x14ac:dyDescent="0.2">
      <c r="B72" s="469"/>
      <c r="C72" s="312" t="s">
        <v>298</v>
      </c>
      <c r="D72" s="166">
        <v>85006586</v>
      </c>
      <c r="E72" s="120" t="s">
        <v>297</v>
      </c>
      <c r="F72" s="222">
        <f>VLOOKUP(D72,SOH!A:C,3,)</f>
        <v>398</v>
      </c>
      <c r="G72" s="91">
        <f>VLOOKUP(D72,SOH!A:D,4,)</f>
        <v>226</v>
      </c>
      <c r="H72" s="91">
        <f>VLOOKUP(D72,SOH!A:E,5,)</f>
        <v>340</v>
      </c>
      <c r="I72" s="306">
        <f t="shared" ref="I72:I98" si="1">SUM(F72:H72)</f>
        <v>964</v>
      </c>
      <c r="J72" s="303" t="s">
        <v>836</v>
      </c>
      <c r="K72" s="246"/>
      <c r="M72" s="266">
        <v>406</v>
      </c>
      <c r="N72" s="265">
        <v>226</v>
      </c>
      <c r="O72" s="265">
        <v>340</v>
      </c>
      <c r="P72" s="256">
        <v>972</v>
      </c>
      <c r="R72" s="266">
        <v>415</v>
      </c>
      <c r="S72" s="265">
        <v>226</v>
      </c>
      <c r="T72" s="265">
        <v>362</v>
      </c>
      <c r="U72" s="256">
        <v>1003</v>
      </c>
    </row>
    <row r="73" spans="2:21" ht="12.75" customHeight="1" x14ac:dyDescent="0.2">
      <c r="B73" s="469"/>
      <c r="C73" s="312" t="s">
        <v>666</v>
      </c>
      <c r="D73" s="96" t="s">
        <v>503</v>
      </c>
      <c r="E73" s="129" t="s">
        <v>294</v>
      </c>
      <c r="F73" s="222">
        <f>VLOOKUP(D73,SOH!A:C,3,)</f>
        <v>432</v>
      </c>
      <c r="G73" s="91">
        <f>VLOOKUP(D73,SOH!A:D,4,)</f>
        <v>95</v>
      </c>
      <c r="H73" s="91">
        <f>VLOOKUP(D73,SOH!A:E,5,)</f>
        <v>95</v>
      </c>
      <c r="I73" s="223">
        <f t="shared" si="1"/>
        <v>622</v>
      </c>
      <c r="K73" s="246"/>
      <c r="M73" s="265">
        <v>435</v>
      </c>
      <c r="N73" s="265">
        <v>95</v>
      </c>
      <c r="O73" s="265">
        <v>95</v>
      </c>
      <c r="P73" s="256">
        <v>625</v>
      </c>
      <c r="R73" s="265">
        <v>445</v>
      </c>
      <c r="S73" s="265">
        <v>101</v>
      </c>
      <c r="T73" s="265">
        <v>109</v>
      </c>
      <c r="U73" s="256">
        <v>655</v>
      </c>
    </row>
    <row r="74" spans="2:21" ht="12.75" customHeight="1" thickBot="1" x14ac:dyDescent="0.25">
      <c r="B74" s="469"/>
      <c r="C74" s="312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0</v>
      </c>
      <c r="U74" s="256">
        <v>2</v>
      </c>
    </row>
    <row r="75" spans="2:21" ht="13.5" customHeight="1" thickBot="1" x14ac:dyDescent="0.25">
      <c r="B75" s="470"/>
      <c r="C75" s="321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1" t="s">
        <v>109</v>
      </c>
      <c r="D76" s="176" t="s">
        <v>47</v>
      </c>
      <c r="E76" s="177" t="s">
        <v>48</v>
      </c>
      <c r="F76" s="222">
        <f>VLOOKUP(D76,SOH!A:C,3,)</f>
        <v>659</v>
      </c>
      <c r="G76" s="91">
        <f>VLOOKUP(D76,SOH!A:D,4,)</f>
        <v>440</v>
      </c>
      <c r="H76" s="91">
        <f>VLOOKUP(D76,SOH!A:E,5,)</f>
        <v>306</v>
      </c>
      <c r="I76" s="223">
        <f t="shared" si="1"/>
        <v>1405</v>
      </c>
      <c r="K76" s="246"/>
      <c r="M76" s="265">
        <v>684</v>
      </c>
      <c r="N76" s="265">
        <v>440</v>
      </c>
      <c r="O76" s="265">
        <v>306</v>
      </c>
      <c r="P76" s="256">
        <v>1430</v>
      </c>
      <c r="R76" s="265">
        <v>713</v>
      </c>
      <c r="S76" s="265">
        <v>479</v>
      </c>
      <c r="T76" s="265">
        <v>360</v>
      </c>
      <c r="U76" s="256">
        <v>1552</v>
      </c>
    </row>
    <row r="77" spans="2:21" ht="12.75" customHeight="1" x14ac:dyDescent="0.2">
      <c r="B77" s="459" t="s">
        <v>257</v>
      </c>
      <c r="C77" s="315" t="s">
        <v>199</v>
      </c>
      <c r="D77" s="113" t="s">
        <v>159</v>
      </c>
      <c r="E77" s="145" t="s">
        <v>160</v>
      </c>
      <c r="F77" s="222">
        <f>VLOOKUP(D77,SOH!A:C,3,)</f>
        <v>632</v>
      </c>
      <c r="G77" s="91">
        <f>VLOOKUP(D77,SOH!A:D,4,)</f>
        <v>231</v>
      </c>
      <c r="H77" s="91">
        <f>VLOOKUP(D77,SOH!A:E,5,)</f>
        <v>146</v>
      </c>
      <c r="I77" s="223">
        <f t="shared" si="1"/>
        <v>1009</v>
      </c>
      <c r="K77" s="246"/>
      <c r="M77" s="265">
        <v>639</v>
      </c>
      <c r="N77" s="265">
        <v>231</v>
      </c>
      <c r="O77" s="265">
        <v>146</v>
      </c>
      <c r="P77" s="256">
        <v>1016</v>
      </c>
      <c r="R77" s="265">
        <v>651</v>
      </c>
      <c r="S77" s="265">
        <v>231</v>
      </c>
      <c r="T77" s="265">
        <v>146</v>
      </c>
      <c r="U77" s="256">
        <v>1028</v>
      </c>
    </row>
    <row r="78" spans="2:21" ht="13.5" customHeight="1" thickBot="1" x14ac:dyDescent="0.25">
      <c r="B78" s="460"/>
      <c r="C78" s="312" t="s">
        <v>200</v>
      </c>
      <c r="D78" s="111" t="s">
        <v>208</v>
      </c>
      <c r="E78" s="143" t="s">
        <v>152</v>
      </c>
      <c r="F78" s="222">
        <f>VLOOKUP(D78,SOH!A:C,3,)</f>
        <v>1380</v>
      </c>
      <c r="G78" s="91">
        <f>VLOOKUP(D78,SOH!A:D,4,)</f>
        <v>463</v>
      </c>
      <c r="H78" s="91">
        <f>VLOOKUP(D78,SOH!A:E,5,)</f>
        <v>310</v>
      </c>
      <c r="I78" s="223">
        <f t="shared" si="1"/>
        <v>2153</v>
      </c>
      <c r="K78" s="246"/>
      <c r="M78" s="265">
        <v>1398</v>
      </c>
      <c r="N78" s="265">
        <v>463</v>
      </c>
      <c r="O78" s="265">
        <v>310</v>
      </c>
      <c r="P78" s="256">
        <v>2171</v>
      </c>
      <c r="R78" s="265">
        <v>1422</v>
      </c>
      <c r="S78" s="265">
        <v>493</v>
      </c>
      <c r="T78" s="265">
        <v>310</v>
      </c>
      <c r="U78" s="256">
        <v>2225</v>
      </c>
    </row>
    <row r="79" spans="2:21" ht="12.75" customHeight="1" x14ac:dyDescent="0.2">
      <c r="B79" s="461" t="s">
        <v>258</v>
      </c>
      <c r="C79" s="417" t="s">
        <v>622</v>
      </c>
      <c r="D79" s="415" t="s">
        <v>216</v>
      </c>
      <c r="E79" s="415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62"/>
      <c r="C80" s="418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62"/>
      <c r="C81" s="418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62"/>
      <c r="C82" s="418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62"/>
      <c r="C83" s="418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62"/>
      <c r="C84" s="418" t="s">
        <v>567</v>
      </c>
      <c r="D84" s="95" t="s">
        <v>324</v>
      </c>
      <c r="E84" s="95" t="s">
        <v>325</v>
      </c>
      <c r="F84" s="247">
        <f>VLOOKUP(D84,SOH!A:C,3,)</f>
        <v>48</v>
      </c>
      <c r="G84" s="91">
        <f>VLOOKUP(D84,SOH!A:D,4,)</f>
        <v>3</v>
      </c>
      <c r="H84" s="91">
        <f>VLOOKUP(D84,SOH!A:E,5,)</f>
        <v>8</v>
      </c>
      <c r="I84" s="306">
        <f t="shared" si="1"/>
        <v>59</v>
      </c>
      <c r="K84" s="246"/>
      <c r="M84" s="265">
        <v>48</v>
      </c>
      <c r="N84" s="265">
        <v>3</v>
      </c>
      <c r="O84" s="265">
        <v>8</v>
      </c>
      <c r="P84" s="256">
        <v>59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62"/>
      <c r="C85" s="418" t="s">
        <v>327</v>
      </c>
      <c r="D85" s="95" t="s">
        <v>210</v>
      </c>
      <c r="E85" s="95" t="s">
        <v>211</v>
      </c>
      <c r="F85" s="247">
        <f>VLOOKUP(D85,SOH!A:C,3,)</f>
        <v>104</v>
      </c>
      <c r="G85" s="91">
        <f>VLOOKUP(D85,SOH!A:D,4,)</f>
        <v>40</v>
      </c>
      <c r="H85" s="91">
        <f>VLOOKUP(D85,SOH!A:E,5,)</f>
        <v>25</v>
      </c>
      <c r="I85" s="306">
        <f t="shared" si="1"/>
        <v>169</v>
      </c>
      <c r="K85" s="246"/>
      <c r="M85" s="265">
        <v>107</v>
      </c>
      <c r="N85" s="265">
        <v>40</v>
      </c>
      <c r="O85" s="265">
        <v>25</v>
      </c>
      <c r="P85" s="256">
        <v>172</v>
      </c>
      <c r="R85" s="265">
        <v>108</v>
      </c>
      <c r="S85" s="265">
        <v>43</v>
      </c>
      <c r="T85" s="265">
        <v>26</v>
      </c>
      <c r="U85" s="256">
        <v>177</v>
      </c>
    </row>
    <row r="86" spans="2:21" ht="12.75" customHeight="1" x14ac:dyDescent="0.2">
      <c r="B86" s="462"/>
      <c r="C86" s="418" t="s">
        <v>621</v>
      </c>
      <c r="D86" s="98" t="s">
        <v>353</v>
      </c>
      <c r="E86" s="98" t="s">
        <v>354</v>
      </c>
      <c r="F86" s="247">
        <f>VLOOKUP(D86,SOH!A:C,3,)</f>
        <v>111</v>
      </c>
      <c r="G86" s="91">
        <f>VLOOKUP(D86,SOH!A:D,4,)</f>
        <v>43</v>
      </c>
      <c r="H86" s="91">
        <f>VLOOKUP(D86,SOH!A:E,5,)</f>
        <v>15</v>
      </c>
      <c r="I86" s="270">
        <f t="shared" si="1"/>
        <v>169</v>
      </c>
      <c r="K86" s="246"/>
      <c r="M86" s="265">
        <v>113</v>
      </c>
      <c r="N86" s="265">
        <v>43</v>
      </c>
      <c r="O86" s="265">
        <v>15</v>
      </c>
      <c r="P86" s="256">
        <v>171</v>
      </c>
      <c r="R86" s="265">
        <v>120</v>
      </c>
      <c r="S86" s="265">
        <v>43</v>
      </c>
      <c r="T86" s="265">
        <v>15</v>
      </c>
      <c r="U86" s="256">
        <v>178</v>
      </c>
    </row>
    <row r="87" spans="2:21" ht="13.5" customHeight="1" x14ac:dyDescent="0.2">
      <c r="B87" s="462"/>
      <c r="C87" s="418" t="s">
        <v>313</v>
      </c>
      <c r="D87" s="95" t="s">
        <v>214</v>
      </c>
      <c r="E87" s="95" t="s">
        <v>215</v>
      </c>
      <c r="F87" s="247">
        <f>VLOOKUP(D87,SOH!A:C,3,)</f>
        <v>331</v>
      </c>
      <c r="G87" s="91">
        <f>VLOOKUP(D87,SOH!A:D,4,)</f>
        <v>122</v>
      </c>
      <c r="H87" s="91">
        <f>VLOOKUP(D87,SOH!A:E,5,)</f>
        <v>100</v>
      </c>
      <c r="I87" s="306">
        <f t="shared" si="1"/>
        <v>553</v>
      </c>
      <c r="K87" s="246"/>
      <c r="M87" s="266">
        <v>332</v>
      </c>
      <c r="N87" s="265">
        <v>122</v>
      </c>
      <c r="O87" s="265">
        <v>100</v>
      </c>
      <c r="P87" s="256">
        <v>554</v>
      </c>
      <c r="R87" s="266">
        <v>336</v>
      </c>
      <c r="S87" s="265">
        <v>125</v>
      </c>
      <c r="T87" s="265">
        <v>102</v>
      </c>
      <c r="U87" s="256">
        <v>563</v>
      </c>
    </row>
    <row r="88" spans="2:21" ht="13.5" customHeight="1" thickBot="1" x14ac:dyDescent="0.25">
      <c r="B88" s="463"/>
      <c r="C88" s="419" t="s">
        <v>845</v>
      </c>
      <c r="D88" s="416" t="s">
        <v>631</v>
      </c>
      <c r="E88" s="416" t="s">
        <v>632</v>
      </c>
      <c r="F88" s="247">
        <f>VLOOKUP(D88,SOH!A:C,3,)</f>
        <v>154</v>
      </c>
      <c r="G88" s="91">
        <f>VLOOKUP(D88,SOH!A:D,4,)</f>
        <v>40</v>
      </c>
      <c r="H88" s="91">
        <f>VLOOKUP(D88,SOH!A:E,5,)</f>
        <v>20</v>
      </c>
      <c r="I88" s="270">
        <f>SUM(F88:H88)</f>
        <v>214</v>
      </c>
      <c r="K88" s="246"/>
      <c r="M88" s="265">
        <v>156</v>
      </c>
      <c r="N88" s="265">
        <v>40</v>
      </c>
      <c r="O88" s="265">
        <v>20</v>
      </c>
      <c r="P88" s="256">
        <v>216</v>
      </c>
      <c r="R88" s="265">
        <v>162</v>
      </c>
      <c r="S88" s="265">
        <v>40</v>
      </c>
      <c r="T88" s="265">
        <v>20</v>
      </c>
      <c r="U88" s="256">
        <v>222</v>
      </c>
    </row>
    <row r="89" spans="2:21" ht="12.75" customHeight="1" x14ac:dyDescent="0.2">
      <c r="B89" s="455" t="s">
        <v>283</v>
      </c>
      <c r="C89" s="457" t="s">
        <v>284</v>
      </c>
      <c r="D89" s="260" t="s">
        <v>259</v>
      </c>
      <c r="E89" s="261" t="s">
        <v>260</v>
      </c>
      <c r="F89" s="222">
        <f>VLOOKUP(D89,SOH!A:C,3,)</f>
        <v>158</v>
      </c>
      <c r="G89" s="91">
        <f>VLOOKUP(D89,SOH!A:D,4,)</f>
        <v>56</v>
      </c>
      <c r="H89" s="91">
        <f>VLOOKUP(D89,SOH!A:E,5,)</f>
        <v>32</v>
      </c>
      <c r="I89" s="270">
        <f t="shared" si="1"/>
        <v>246</v>
      </c>
      <c r="J89" s="303" t="s">
        <v>897</v>
      </c>
      <c r="K89" s="246"/>
      <c r="L89" s="246"/>
      <c r="M89" s="266">
        <v>165</v>
      </c>
      <c r="N89" s="265">
        <v>56</v>
      </c>
      <c r="O89" s="265">
        <v>32</v>
      </c>
      <c r="P89" s="256">
        <v>253</v>
      </c>
      <c r="R89" s="266">
        <v>166</v>
      </c>
      <c r="S89" s="265">
        <v>56</v>
      </c>
      <c r="T89" s="265">
        <v>32</v>
      </c>
      <c r="U89" s="256">
        <v>254</v>
      </c>
    </row>
    <row r="90" spans="2:21" x14ac:dyDescent="0.2">
      <c r="B90" s="455"/>
      <c r="C90" s="457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55"/>
      <c r="C91" s="457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55"/>
      <c r="C92" s="457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55"/>
      <c r="C93" s="457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0</v>
      </c>
      <c r="N93" s="265">
        <v>74</v>
      </c>
      <c r="O93" s="265">
        <v>125</v>
      </c>
      <c r="P93" s="256">
        <v>199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55"/>
      <c r="C94" s="457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55"/>
      <c r="C95" s="457" t="s">
        <v>286</v>
      </c>
      <c r="D95" s="98" t="s">
        <v>265</v>
      </c>
      <c r="E95" s="121" t="s">
        <v>266</v>
      </c>
      <c r="F95" s="222">
        <f>VLOOKUP(D95,SOH!A:C,3,)</f>
        <v>201</v>
      </c>
      <c r="G95" s="91">
        <f>VLOOKUP(D95,SOH!A:D,4,)</f>
        <v>82</v>
      </c>
      <c r="H95" s="91">
        <f>VLOOKUP(D95,SOH!A:E,5,)</f>
        <v>37</v>
      </c>
      <c r="I95" s="223">
        <f t="shared" si="1"/>
        <v>320</v>
      </c>
      <c r="J95" s="303" t="s">
        <v>896</v>
      </c>
      <c r="K95" s="246"/>
      <c r="M95" s="266">
        <v>206</v>
      </c>
      <c r="N95" s="265">
        <v>82</v>
      </c>
      <c r="O95" s="265">
        <v>37</v>
      </c>
      <c r="P95" s="256">
        <v>325</v>
      </c>
      <c r="R95" s="266">
        <v>210</v>
      </c>
      <c r="S95" s="265">
        <v>82</v>
      </c>
      <c r="T95" s="265">
        <v>37</v>
      </c>
      <c r="U95" s="256">
        <v>329</v>
      </c>
    </row>
    <row r="96" spans="2:21" x14ac:dyDescent="0.2">
      <c r="B96" s="455"/>
      <c r="C96" s="457"/>
      <c r="D96" s="95" t="s">
        <v>261</v>
      </c>
      <c r="E96" s="120" t="s">
        <v>262</v>
      </c>
      <c r="F96" s="304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55"/>
      <c r="C97" s="457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 t="e">
        <v>#N/A</v>
      </c>
      <c r="S97" s="265" t="e">
        <v>#N/A</v>
      </c>
      <c r="T97" s="265" t="e">
        <v>#N/A</v>
      </c>
      <c r="U97" s="256" t="e">
        <v>#N/A</v>
      </c>
    </row>
    <row r="98" spans="2:21" x14ac:dyDescent="0.2">
      <c r="B98" s="455"/>
      <c r="C98" s="457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55"/>
      <c r="C99" s="457"/>
      <c r="D99" s="95" t="s">
        <v>601</v>
      </c>
      <c r="E99" s="120" t="s">
        <v>602</v>
      </c>
      <c r="F99" s="222">
        <f>VLOOKUP(D99,SOH!A:C,3,)</f>
        <v>1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1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55"/>
      <c r="C100" s="457" t="s">
        <v>287</v>
      </c>
      <c r="D100" s="95" t="s">
        <v>212</v>
      </c>
      <c r="E100" s="120" t="s">
        <v>213</v>
      </c>
      <c r="F100" s="222">
        <f>VLOOKUP(D100,SOH!A:C,3,)</f>
        <v>30</v>
      </c>
      <c r="G100" s="91">
        <f>VLOOKUP(D100,SOH!A:D,4,)</f>
        <v>58</v>
      </c>
      <c r="H100" s="91">
        <f>VLOOKUP(D100,SOH!A:E,5,)</f>
        <v>55</v>
      </c>
      <c r="I100" s="223">
        <f t="shared" ref="I100:I114" si="2">SUM(F100:H100)</f>
        <v>143</v>
      </c>
      <c r="K100" s="246"/>
      <c r="M100" s="265">
        <v>36</v>
      </c>
      <c r="N100" s="265">
        <v>58</v>
      </c>
      <c r="O100" s="265">
        <v>55</v>
      </c>
      <c r="P100" s="256">
        <v>149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55"/>
      <c r="C101" s="457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72</v>
      </c>
      <c r="I101" s="223">
        <f t="shared" si="2"/>
        <v>353</v>
      </c>
      <c r="K101" s="246"/>
      <c r="M101" s="266">
        <v>220</v>
      </c>
      <c r="N101" s="265">
        <v>61</v>
      </c>
      <c r="O101" s="265">
        <v>72</v>
      </c>
      <c r="P101" s="256">
        <v>353</v>
      </c>
      <c r="R101" s="266">
        <v>220</v>
      </c>
      <c r="S101" s="265">
        <v>61</v>
      </c>
      <c r="T101" s="265">
        <v>73</v>
      </c>
      <c r="U101" s="256">
        <v>354</v>
      </c>
    </row>
    <row r="102" spans="2:21" ht="13.5" customHeight="1" x14ac:dyDescent="0.2">
      <c r="B102" s="455"/>
      <c r="C102" s="457"/>
      <c r="D102" s="95" t="s">
        <v>275</v>
      </c>
      <c r="E102" s="120" t="s">
        <v>276</v>
      </c>
      <c r="F102" s="304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56"/>
      <c r="C103" s="458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 t="e">
        <v>#N/A</v>
      </c>
      <c r="S103" s="265" t="e">
        <v>#N/A</v>
      </c>
      <c r="T103" s="265" t="e">
        <v>#N/A</v>
      </c>
      <c r="U103" s="256" t="e">
        <v>#N/A</v>
      </c>
    </row>
    <row r="104" spans="2:21" ht="13.5" customHeight="1" x14ac:dyDescent="0.2">
      <c r="B104" s="450" t="s">
        <v>254</v>
      </c>
      <c r="C104" s="315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51"/>
      <c r="C105" s="312" t="s">
        <v>378</v>
      </c>
      <c r="D105" s="102" t="s">
        <v>155</v>
      </c>
      <c r="E105" s="137" t="s">
        <v>156</v>
      </c>
      <c r="F105" s="222">
        <f>VLOOKUP(D105,SOH!A:C,3,)</f>
        <v>1047</v>
      </c>
      <c r="G105" s="91">
        <f>VLOOKUP(D105,SOH!A:D,4,)</f>
        <v>370</v>
      </c>
      <c r="H105" s="91">
        <f>VLOOKUP(D105,SOH!A:E,5,)</f>
        <v>428</v>
      </c>
      <c r="I105" s="223">
        <f t="shared" si="2"/>
        <v>1845</v>
      </c>
      <c r="K105" s="246"/>
      <c r="M105" s="266">
        <v>1065</v>
      </c>
      <c r="N105" s="265">
        <v>370</v>
      </c>
      <c r="O105" s="265">
        <v>428</v>
      </c>
      <c r="P105" s="256">
        <v>1863</v>
      </c>
      <c r="R105" s="266">
        <v>1089</v>
      </c>
      <c r="S105" s="265">
        <v>400</v>
      </c>
      <c r="T105" s="265">
        <v>433</v>
      </c>
      <c r="U105" s="256">
        <v>1922</v>
      </c>
    </row>
    <row r="106" spans="2:21" ht="13.5" customHeight="1" x14ac:dyDescent="0.2">
      <c r="B106" s="451"/>
      <c r="C106" s="312" t="s">
        <v>378</v>
      </c>
      <c r="D106" s="102" t="s">
        <v>157</v>
      </c>
      <c r="E106" s="137" t="s">
        <v>158</v>
      </c>
      <c r="F106" s="222">
        <f>VLOOKUP(D106,SOH!A:C,3,)</f>
        <v>1134</v>
      </c>
      <c r="G106" s="91">
        <f>VLOOKUP(D106,SOH!A:D,4,)</f>
        <v>350</v>
      </c>
      <c r="H106" s="91">
        <f>VLOOKUP(D106,SOH!A:E,5,)</f>
        <v>354</v>
      </c>
      <c r="I106" s="223">
        <f t="shared" si="2"/>
        <v>1838</v>
      </c>
      <c r="K106" s="246"/>
      <c r="M106" s="266">
        <v>1152</v>
      </c>
      <c r="N106" s="265">
        <v>350</v>
      </c>
      <c r="O106" s="265">
        <v>354</v>
      </c>
      <c r="P106" s="256">
        <v>1856</v>
      </c>
      <c r="R106" s="266">
        <v>1176</v>
      </c>
      <c r="S106" s="265">
        <v>380</v>
      </c>
      <c r="T106" s="265">
        <v>382</v>
      </c>
      <c r="U106" s="256">
        <v>1938</v>
      </c>
    </row>
    <row r="107" spans="2:21" ht="13.5" customHeight="1" thickBot="1" x14ac:dyDescent="0.25">
      <c r="B107" s="451"/>
      <c r="C107" s="312" t="s">
        <v>378</v>
      </c>
      <c r="D107" s="174" t="s">
        <v>30</v>
      </c>
      <c r="E107" s="178" t="s">
        <v>31</v>
      </c>
      <c r="F107" s="222">
        <f>VLOOKUP(D107,SOH!A:C,3,)</f>
        <v>1115</v>
      </c>
      <c r="G107" s="91">
        <f>VLOOKUP(D107,SOH!A:D,4,)</f>
        <v>362</v>
      </c>
      <c r="H107" s="91">
        <f>VLOOKUP(D107,SOH!A:E,5,)</f>
        <v>372</v>
      </c>
      <c r="I107" s="223">
        <f t="shared" si="2"/>
        <v>1849</v>
      </c>
      <c r="K107" s="246"/>
      <c r="M107" s="266">
        <v>1133</v>
      </c>
      <c r="N107" s="265">
        <v>362</v>
      </c>
      <c r="O107" s="265">
        <v>372</v>
      </c>
      <c r="P107" s="256">
        <v>1867</v>
      </c>
      <c r="R107" s="266">
        <v>1157</v>
      </c>
      <c r="S107" s="265">
        <v>392</v>
      </c>
      <c r="T107" s="265">
        <v>397</v>
      </c>
      <c r="U107" s="256">
        <v>1946</v>
      </c>
    </row>
    <row r="108" spans="2:21" x14ac:dyDescent="0.2">
      <c r="B108" s="452" t="s">
        <v>344</v>
      </c>
      <c r="C108" s="315" t="s">
        <v>339</v>
      </c>
      <c r="D108" s="114" t="s">
        <v>337</v>
      </c>
      <c r="E108" s="119" t="s">
        <v>338</v>
      </c>
      <c r="F108" s="227">
        <f>VLOOKUP(D108,SOH!A:C,3,)</f>
        <v>180</v>
      </c>
      <c r="G108" s="92">
        <f>VLOOKUP(D108,SOH!A:D,4,)</f>
        <v>22</v>
      </c>
      <c r="H108" s="92">
        <f>VLOOKUP(D108,SOH!A:E,5,)</f>
        <v>35</v>
      </c>
      <c r="I108" s="228">
        <f t="shared" si="2"/>
        <v>237</v>
      </c>
      <c r="K108" s="246"/>
      <c r="M108" s="265">
        <v>180</v>
      </c>
      <c r="N108" s="265">
        <v>22</v>
      </c>
      <c r="O108" s="265">
        <v>35</v>
      </c>
      <c r="P108" s="256">
        <v>237</v>
      </c>
      <c r="R108" s="265">
        <v>134</v>
      </c>
      <c r="S108" s="265">
        <v>22</v>
      </c>
      <c r="T108" s="265">
        <v>35</v>
      </c>
      <c r="U108" s="256">
        <v>191</v>
      </c>
    </row>
    <row r="109" spans="2:21" ht="12.75" customHeight="1" x14ac:dyDescent="0.2">
      <c r="B109" s="453"/>
      <c r="C109" s="312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53"/>
      <c r="C110" s="312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53"/>
      <c r="C111" s="312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54"/>
      <c r="C112" s="314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2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4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/>
  <mergeCells count="23">
    <mergeCell ref="B57:B75"/>
    <mergeCell ref="B3:B18"/>
    <mergeCell ref="B19:B23"/>
    <mergeCell ref="B24:B27"/>
    <mergeCell ref="B28:B30"/>
    <mergeCell ref="B31:B34"/>
    <mergeCell ref="B41:B53"/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1" hidden="1" customWidth="1"/>
    <col min="4" max="4" width="23.5703125" style="40" hidden="1" customWidth="1"/>
    <col min="5" max="5" width="47.140625" style="40" hidden="1" customWidth="1"/>
    <col min="6" max="6" width="9.140625" style="364"/>
    <col min="7" max="7" width="12.42578125" style="394" bestFit="1" customWidth="1"/>
    <col min="8" max="8" width="23.85546875" style="368" bestFit="1" customWidth="1"/>
    <col min="9" max="9" width="18.5703125" style="374" bestFit="1" customWidth="1"/>
    <col min="10" max="10" width="47.140625" style="374" bestFit="1" customWidth="1"/>
    <col min="11" max="14" width="9.140625" style="363"/>
    <col min="15" max="16384" width="9.140625" style="364"/>
  </cols>
  <sheetData>
    <row r="2" spans="1:14" ht="13.5" thickBot="1" x14ac:dyDescent="0.25">
      <c r="G2" s="483">
        <v>43664</v>
      </c>
      <c r="H2" s="483"/>
      <c r="I2" s="483"/>
      <c r="J2" s="483"/>
      <c r="K2" s="483"/>
      <c r="L2" s="483"/>
      <c r="M2" s="483"/>
      <c r="N2" s="483"/>
    </row>
    <row r="3" spans="1:14" s="365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393"/>
      <c r="H3" s="389" t="s">
        <v>568</v>
      </c>
      <c r="I3" s="389" t="s">
        <v>600</v>
      </c>
      <c r="J3" s="366" t="s">
        <v>309</v>
      </c>
      <c r="K3" s="424" t="s">
        <v>310</v>
      </c>
      <c r="L3" s="425" t="s">
        <v>352</v>
      </c>
      <c r="M3" s="425" t="s">
        <v>311</v>
      </c>
      <c r="N3" s="426" t="s">
        <v>312</v>
      </c>
    </row>
    <row r="4" spans="1:14" ht="12.75" customHeight="1" x14ac:dyDescent="0.2">
      <c r="A4" s="94" t="s">
        <v>85</v>
      </c>
      <c r="B4" s="469" t="s">
        <v>620</v>
      </c>
      <c r="C4" s="361" t="s">
        <v>87</v>
      </c>
      <c r="D4" s="94" t="s">
        <v>85</v>
      </c>
      <c r="E4" s="138" t="s">
        <v>86</v>
      </c>
      <c r="G4" s="484" t="s">
        <v>908</v>
      </c>
      <c r="H4" s="370" t="s">
        <v>284</v>
      </c>
      <c r="I4" s="375" t="s">
        <v>259</v>
      </c>
      <c r="J4" s="378" t="s">
        <v>260</v>
      </c>
      <c r="K4" s="382">
        <f>VLOOKUP(I4,SOH!A:C,3,)</f>
        <v>158</v>
      </c>
      <c r="L4" s="383">
        <f>VLOOKUP(I4,SOH!A:D,4,)</f>
        <v>56</v>
      </c>
      <c r="M4" s="383">
        <f>VLOOKUP(I4,SOH!A:E,5,)</f>
        <v>32</v>
      </c>
      <c r="N4" s="223">
        <f>K4+L4+M4</f>
        <v>246</v>
      </c>
    </row>
    <row r="5" spans="1:14" ht="12.75" customHeight="1" x14ac:dyDescent="0.2">
      <c r="A5" s="95" t="s">
        <v>135</v>
      </c>
      <c r="B5" s="469"/>
      <c r="C5" s="361" t="s">
        <v>137</v>
      </c>
      <c r="D5" s="95" t="s">
        <v>135</v>
      </c>
      <c r="E5" s="120" t="s">
        <v>577</v>
      </c>
      <c r="G5" s="485"/>
      <c r="H5" s="367" t="s">
        <v>286</v>
      </c>
      <c r="I5" s="49" t="s">
        <v>265</v>
      </c>
      <c r="J5" s="379" t="s">
        <v>266</v>
      </c>
      <c r="K5" s="382">
        <f>VLOOKUP(I5,SOH!A:C,3,)</f>
        <v>201</v>
      </c>
      <c r="L5" s="383">
        <f>VLOOKUP(I5,SOH!A:D,4,)</f>
        <v>82</v>
      </c>
      <c r="M5" s="383">
        <f>VLOOKUP(I5,SOH!A:E,5,)</f>
        <v>37</v>
      </c>
      <c r="N5" s="223">
        <f t="shared" ref="N5:N32" si="0">K5+L5+M5</f>
        <v>320</v>
      </c>
    </row>
    <row r="6" spans="1:14" ht="12.75" customHeight="1" x14ac:dyDescent="0.2">
      <c r="A6" s="95" t="s">
        <v>94</v>
      </c>
      <c r="B6" s="469"/>
      <c r="C6" s="361" t="s">
        <v>96</v>
      </c>
      <c r="D6" s="95" t="s">
        <v>94</v>
      </c>
      <c r="E6" s="120" t="s">
        <v>95</v>
      </c>
      <c r="G6" s="485"/>
      <c r="H6" s="367" t="s">
        <v>287</v>
      </c>
      <c r="I6" s="49" t="s">
        <v>271</v>
      </c>
      <c r="J6" s="379" t="s">
        <v>272</v>
      </c>
      <c r="K6" s="382">
        <f>VLOOKUP(I6,SOH!A:C,3,)</f>
        <v>220</v>
      </c>
      <c r="L6" s="383">
        <f>VLOOKUP(I6,SOH!A:D,4,)</f>
        <v>61</v>
      </c>
      <c r="M6" s="383">
        <f>VLOOKUP(I6,SOH!A:E,5,)</f>
        <v>72</v>
      </c>
      <c r="N6" s="223">
        <f t="shared" si="0"/>
        <v>353</v>
      </c>
    </row>
    <row r="7" spans="1:14" ht="12.75" customHeight="1" x14ac:dyDescent="0.2">
      <c r="A7" s="102" t="s">
        <v>41</v>
      </c>
      <c r="B7" s="469"/>
      <c r="C7" s="313" t="s">
        <v>90</v>
      </c>
      <c r="D7" s="102" t="s">
        <v>41</v>
      </c>
      <c r="E7" s="137" t="s">
        <v>42</v>
      </c>
      <c r="G7" s="485"/>
      <c r="H7" s="420" t="s">
        <v>911</v>
      </c>
      <c r="I7" s="49" t="s">
        <v>625</v>
      </c>
      <c r="J7" s="379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4</v>
      </c>
      <c r="N7" s="223">
        <f t="shared" si="0"/>
        <v>10</v>
      </c>
    </row>
    <row r="8" spans="1:14" ht="12.75" customHeight="1" x14ac:dyDescent="0.2">
      <c r="A8" s="102" t="s">
        <v>843</v>
      </c>
      <c r="B8" s="469"/>
      <c r="C8" s="313" t="s">
        <v>90</v>
      </c>
      <c r="D8" s="102" t="s">
        <v>843</v>
      </c>
      <c r="E8" s="137" t="s">
        <v>844</v>
      </c>
      <c r="G8" s="485"/>
      <c r="H8" s="367" t="s">
        <v>117</v>
      </c>
      <c r="I8" s="49" t="s">
        <v>115</v>
      </c>
      <c r="J8" s="379" t="s">
        <v>116</v>
      </c>
      <c r="K8" s="222" t="e">
        <f>VLOOKUP(I8,SOH!A:C,3,)</f>
        <v>#N/A</v>
      </c>
      <c r="L8" s="91" t="e">
        <f>VLOOKUP(I8,SOH!A:D,4,)</f>
        <v>#N/A</v>
      </c>
      <c r="M8" s="91" t="e">
        <f>VLOOKUP(I8,SOH!A:E,5,)</f>
        <v>#N/A</v>
      </c>
      <c r="N8" s="224" t="e">
        <f t="shared" si="0"/>
        <v>#N/A</v>
      </c>
    </row>
    <row r="9" spans="1:14" ht="12.75" customHeight="1" x14ac:dyDescent="0.2">
      <c r="A9" s="102"/>
      <c r="B9" s="469"/>
      <c r="C9" s="313"/>
      <c r="D9" s="102"/>
      <c r="E9" s="137"/>
      <c r="G9" s="485"/>
      <c r="H9" s="420" t="s">
        <v>117</v>
      </c>
      <c r="I9" s="49" t="s">
        <v>373</v>
      </c>
      <c r="J9" s="379" t="s">
        <v>374</v>
      </c>
      <c r="K9" s="220">
        <f>VLOOKUP(I9,SOH!A:C,3,)</f>
        <v>4</v>
      </c>
      <c r="L9" s="75">
        <f>VLOOKUP(I9,SOH!A:D,4,)</f>
        <v>4</v>
      </c>
      <c r="M9" s="75">
        <f>VLOOKUP(I9,SOH!A:E,5,)</f>
        <v>1</v>
      </c>
      <c r="N9" s="223">
        <f>K9+L9+M9</f>
        <v>9</v>
      </c>
    </row>
    <row r="10" spans="1:14" ht="12.75" customHeight="1" x14ac:dyDescent="0.2">
      <c r="A10" s="115" t="s">
        <v>83</v>
      </c>
      <c r="B10" s="469"/>
      <c r="C10" s="313" t="s">
        <v>88</v>
      </c>
      <c r="D10" s="115" t="s">
        <v>83</v>
      </c>
      <c r="E10" s="122" t="s">
        <v>84</v>
      </c>
      <c r="G10" s="485"/>
      <c r="H10" s="420" t="s">
        <v>567</v>
      </c>
      <c r="I10" s="49" t="s">
        <v>324</v>
      </c>
      <c r="J10" s="379" t="s">
        <v>325</v>
      </c>
      <c r="K10" s="382">
        <f>VLOOKUP(I10,SOH!A:C,3,)</f>
        <v>48</v>
      </c>
      <c r="L10" s="75">
        <f>VLOOKUP(I10,SOH!A:D,4,)</f>
        <v>3</v>
      </c>
      <c r="M10" s="75">
        <f>VLOOKUP(I10,SOH!A:E,5,)</f>
        <v>8</v>
      </c>
      <c r="N10" s="223">
        <f t="shared" si="0"/>
        <v>59</v>
      </c>
    </row>
    <row r="11" spans="1:14" x14ac:dyDescent="0.2">
      <c r="A11" s="104" t="s">
        <v>188</v>
      </c>
      <c r="B11" s="469"/>
      <c r="C11" s="313" t="s">
        <v>88</v>
      </c>
      <c r="D11" s="104" t="s">
        <v>188</v>
      </c>
      <c r="E11" s="123" t="s">
        <v>189</v>
      </c>
      <c r="G11" s="485"/>
      <c r="H11" s="367" t="s">
        <v>327</v>
      </c>
      <c r="I11" s="49" t="s">
        <v>210</v>
      </c>
      <c r="J11" s="379" t="s">
        <v>211</v>
      </c>
      <c r="K11" s="382">
        <f>VLOOKUP(I11,SOH!A:C,3,)</f>
        <v>104</v>
      </c>
      <c r="L11" s="383">
        <f>VLOOKUP(I11,SOH!A:D,4,)</f>
        <v>40</v>
      </c>
      <c r="M11" s="383">
        <f>VLOOKUP(I11,SOH!A:E,5,)</f>
        <v>25</v>
      </c>
      <c r="N11" s="223">
        <f t="shared" si="0"/>
        <v>169</v>
      </c>
    </row>
    <row r="12" spans="1:14" ht="12.75" customHeight="1" x14ac:dyDescent="0.2">
      <c r="A12" s="104" t="s">
        <v>206</v>
      </c>
      <c r="B12" s="469"/>
      <c r="C12" s="313" t="s">
        <v>861</v>
      </c>
      <c r="D12" s="104" t="s">
        <v>206</v>
      </c>
      <c r="E12" s="123" t="s">
        <v>207</v>
      </c>
      <c r="G12" s="485"/>
      <c r="H12" s="367" t="s">
        <v>621</v>
      </c>
      <c r="I12" s="49" t="s">
        <v>353</v>
      </c>
      <c r="J12" s="379" t="s">
        <v>354</v>
      </c>
      <c r="K12" s="382">
        <f>VLOOKUP(I12,SOH!A:C,3,)</f>
        <v>111</v>
      </c>
      <c r="L12" s="383">
        <f>VLOOKUP(I12,SOH!A:D,4,)</f>
        <v>43</v>
      </c>
      <c r="M12" s="383">
        <f>VLOOKUP(I12,SOH!A:E,5,)</f>
        <v>15</v>
      </c>
      <c r="N12" s="223">
        <f t="shared" si="0"/>
        <v>169</v>
      </c>
    </row>
    <row r="13" spans="1:14" ht="12.75" customHeight="1" x14ac:dyDescent="0.2">
      <c r="A13" s="104" t="s">
        <v>103</v>
      </c>
      <c r="B13" s="469"/>
      <c r="C13" s="361" t="s">
        <v>102</v>
      </c>
      <c r="D13" s="104" t="s">
        <v>103</v>
      </c>
      <c r="E13" s="123" t="s">
        <v>163</v>
      </c>
      <c r="G13" s="485"/>
      <c r="H13" s="367" t="s">
        <v>313</v>
      </c>
      <c r="I13" s="49" t="s">
        <v>214</v>
      </c>
      <c r="J13" s="379" t="s">
        <v>215</v>
      </c>
      <c r="K13" s="382">
        <f>VLOOKUP(I13,SOH!A:C,3,)</f>
        <v>331</v>
      </c>
      <c r="L13" s="383">
        <f>VLOOKUP(I13,SOH!A:D,4,)</f>
        <v>122</v>
      </c>
      <c r="M13" s="383">
        <f>VLOOKUP(I13,SOH!A:E,5,)</f>
        <v>100</v>
      </c>
      <c r="N13" s="223">
        <f t="shared" si="0"/>
        <v>553</v>
      </c>
    </row>
    <row r="14" spans="1:14" ht="12.75" customHeight="1" x14ac:dyDescent="0.2">
      <c r="A14" s="116" t="s">
        <v>103</v>
      </c>
      <c r="B14" s="469"/>
      <c r="C14" s="361" t="s">
        <v>107</v>
      </c>
      <c r="D14" s="116" t="s">
        <v>103</v>
      </c>
      <c r="E14" s="124" t="s">
        <v>102</v>
      </c>
      <c r="G14" s="485"/>
      <c r="H14" s="367" t="s">
        <v>845</v>
      </c>
      <c r="I14" s="49" t="s">
        <v>631</v>
      </c>
      <c r="J14" s="379" t="s">
        <v>632</v>
      </c>
      <c r="K14" s="382">
        <f>VLOOKUP(I14,SOH!A:C,3,)</f>
        <v>154</v>
      </c>
      <c r="L14" s="383">
        <f>VLOOKUP(I14,SOH!A:D,4,)</f>
        <v>40</v>
      </c>
      <c r="M14" s="383">
        <f>VLOOKUP(I14,SOH!A:E,5,)</f>
        <v>20</v>
      </c>
      <c r="N14" s="223">
        <f t="shared" si="0"/>
        <v>214</v>
      </c>
    </row>
    <row r="15" spans="1:14" ht="13.5" thickBot="1" x14ac:dyDescent="0.25">
      <c r="A15" s="95" t="s">
        <v>97</v>
      </c>
      <c r="B15" s="469"/>
      <c r="C15" s="313" t="s">
        <v>99</v>
      </c>
      <c r="D15" s="95" t="s">
        <v>97</v>
      </c>
      <c r="E15" s="120" t="s">
        <v>98</v>
      </c>
      <c r="G15" s="485"/>
      <c r="H15" s="371" t="s">
        <v>339</v>
      </c>
      <c r="I15" s="376" t="s">
        <v>337</v>
      </c>
      <c r="J15" s="380" t="s">
        <v>338</v>
      </c>
      <c r="K15" s="412">
        <f>VLOOKUP(I15,SOH!A:C,3,)</f>
        <v>180</v>
      </c>
      <c r="L15" s="413">
        <f>VLOOKUP(I15,SOH!A:D,4,)</f>
        <v>22</v>
      </c>
      <c r="M15" s="413">
        <f>VLOOKUP(I15,SOH!A:E,5,)</f>
        <v>35</v>
      </c>
      <c r="N15" s="226">
        <f t="shared" si="0"/>
        <v>237</v>
      </c>
    </row>
    <row r="16" spans="1:14" ht="13.5" customHeight="1" x14ac:dyDescent="0.2">
      <c r="A16" s="95" t="s">
        <v>320</v>
      </c>
      <c r="B16" s="469"/>
      <c r="C16" s="313" t="s">
        <v>89</v>
      </c>
      <c r="D16" s="95" t="s">
        <v>320</v>
      </c>
      <c r="E16" s="120" t="s">
        <v>321</v>
      </c>
      <c r="G16" s="485"/>
      <c r="H16" s="421" t="s">
        <v>912</v>
      </c>
      <c r="I16" s="375" t="s">
        <v>881</v>
      </c>
      <c r="J16" s="378" t="s">
        <v>882</v>
      </c>
      <c r="K16" s="390">
        <f>VLOOKUP(I16,SOH!A:C,3,)</f>
        <v>0</v>
      </c>
      <c r="L16" s="387">
        <f>VLOOKUP(I16,SOH!A:D,4,)</f>
        <v>64</v>
      </c>
      <c r="M16" s="387">
        <f>VLOOKUP(I16,SOH!A:E,5,)</f>
        <v>37</v>
      </c>
      <c r="N16" s="388">
        <f t="shared" si="0"/>
        <v>101</v>
      </c>
    </row>
    <row r="17" spans="1:14" ht="13.5" customHeight="1" x14ac:dyDescent="0.2">
      <c r="A17" s="96"/>
      <c r="B17" s="469"/>
      <c r="C17" s="313"/>
      <c r="D17" s="96"/>
      <c r="E17" s="129"/>
      <c r="G17" s="485"/>
      <c r="H17" s="422" t="s">
        <v>89</v>
      </c>
      <c r="I17" s="391" t="s">
        <v>320</v>
      </c>
      <c r="J17" s="392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69"/>
      <c r="C18" s="313" t="s">
        <v>595</v>
      </c>
      <c r="D18" s="117" t="s">
        <v>593</v>
      </c>
      <c r="E18" s="128" t="s">
        <v>594</v>
      </c>
      <c r="G18" s="485"/>
      <c r="H18" s="369" t="s">
        <v>595</v>
      </c>
      <c r="I18" s="47" t="s">
        <v>593</v>
      </c>
      <c r="J18" s="381" t="s">
        <v>594</v>
      </c>
      <c r="K18" s="382">
        <f>VLOOKUP(I18,SOH!A:C,3,)</f>
        <v>290</v>
      </c>
      <c r="L18" s="75">
        <f>VLOOKUP(I18,SOH!A:D,4,)</f>
        <v>0</v>
      </c>
      <c r="M18" s="383">
        <f>VLOOKUP(I18,SOH!A:E,5,)</f>
        <v>39</v>
      </c>
      <c r="N18" s="223">
        <f t="shared" si="0"/>
        <v>329</v>
      </c>
    </row>
    <row r="19" spans="1:14" x14ac:dyDescent="0.2">
      <c r="A19" s="117" t="s">
        <v>581</v>
      </c>
      <c r="B19" s="469"/>
      <c r="C19" s="313" t="s">
        <v>624</v>
      </c>
      <c r="D19" s="117" t="s">
        <v>581</v>
      </c>
      <c r="E19" s="128" t="s">
        <v>582</v>
      </c>
      <c r="G19" s="485"/>
      <c r="H19" s="423" t="s">
        <v>90</v>
      </c>
      <c r="I19" s="49" t="s">
        <v>41</v>
      </c>
      <c r="J19" s="379" t="s">
        <v>42</v>
      </c>
      <c r="K19" s="382">
        <f>VLOOKUP(I19,SOH!A:C,3,)</f>
        <v>75</v>
      </c>
      <c r="L19" s="75">
        <f>VLOOKUP(I19,SOH!A:D,4,)</f>
        <v>15</v>
      </c>
      <c r="M19" s="383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69"/>
      <c r="C20" s="313" t="s">
        <v>624</v>
      </c>
      <c r="D20" s="263" t="s">
        <v>881</v>
      </c>
      <c r="E20" s="348" t="s">
        <v>882</v>
      </c>
      <c r="G20" s="485"/>
      <c r="H20" s="369" t="s">
        <v>238</v>
      </c>
      <c r="I20" s="49" t="s">
        <v>39</v>
      </c>
      <c r="J20" s="379" t="s">
        <v>40</v>
      </c>
      <c r="K20" s="382">
        <f>VLOOKUP(I20,SOH!A:C,3,)</f>
        <v>563</v>
      </c>
      <c r="L20" s="383">
        <f>VLOOKUP(I20,SOH!A:D,4,)</f>
        <v>493</v>
      </c>
      <c r="M20" s="383">
        <f>VLOOKUP(I20,SOH!A:E,5,)</f>
        <v>321</v>
      </c>
      <c r="N20" s="223">
        <f t="shared" si="0"/>
        <v>1377</v>
      </c>
    </row>
    <row r="21" spans="1:14" ht="12.75" customHeight="1" thickBot="1" x14ac:dyDescent="0.25">
      <c r="A21" s="118" t="s">
        <v>122</v>
      </c>
      <c r="B21" s="470"/>
      <c r="C21" s="362" t="s">
        <v>124</v>
      </c>
      <c r="D21" s="118" t="s">
        <v>122</v>
      </c>
      <c r="E21" s="125" t="s">
        <v>123</v>
      </c>
      <c r="G21" s="485"/>
      <c r="H21" s="369" t="s">
        <v>372</v>
      </c>
      <c r="I21" s="49" t="s">
        <v>37</v>
      </c>
      <c r="J21" s="379" t="s">
        <v>38</v>
      </c>
      <c r="K21" s="382">
        <f>VLOOKUP(I21,SOH!A:C,3,)</f>
        <v>556</v>
      </c>
      <c r="L21" s="383">
        <f>VLOOKUP(I21,SOH!A:D,4,)</f>
        <v>353</v>
      </c>
      <c r="M21" s="383">
        <f>VLOOKUP(I21,SOH!A:E,5,)</f>
        <v>488</v>
      </c>
      <c r="N21" s="223">
        <f t="shared" si="0"/>
        <v>1397</v>
      </c>
    </row>
    <row r="22" spans="1:14" ht="12.75" customHeight="1" x14ac:dyDescent="0.2">
      <c r="A22" s="110" t="s">
        <v>67</v>
      </c>
      <c r="B22" s="471" t="s">
        <v>252</v>
      </c>
      <c r="C22" s="361" t="s">
        <v>237</v>
      </c>
      <c r="D22" s="110" t="s">
        <v>67</v>
      </c>
      <c r="E22" s="126" t="s">
        <v>68</v>
      </c>
      <c r="G22" s="485"/>
      <c r="H22" s="369" t="s">
        <v>597</v>
      </c>
      <c r="I22" s="49" t="s">
        <v>598</v>
      </c>
      <c r="J22" s="379" t="s">
        <v>596</v>
      </c>
      <c r="K22" s="382">
        <f>VLOOKUP(I22,SOH!A:C,3,)</f>
        <v>1516</v>
      </c>
      <c r="L22" s="383">
        <f>VLOOKUP(I22,SOH!A:D,4,)</f>
        <v>284</v>
      </c>
      <c r="M22" s="383">
        <f>VLOOKUP(I22,SOH!A:E,5,)</f>
        <v>406</v>
      </c>
      <c r="N22" s="223">
        <f t="shared" si="0"/>
        <v>2206</v>
      </c>
    </row>
    <row r="23" spans="1:14" x14ac:dyDescent="0.2">
      <c r="A23" s="102" t="s">
        <v>39</v>
      </c>
      <c r="B23" s="472"/>
      <c r="C23" s="361" t="s">
        <v>238</v>
      </c>
      <c r="D23" s="102" t="s">
        <v>39</v>
      </c>
      <c r="E23" s="137" t="s">
        <v>40</v>
      </c>
      <c r="G23" s="485"/>
      <c r="H23" s="369" t="s">
        <v>133</v>
      </c>
      <c r="I23" s="49" t="s">
        <v>69</v>
      </c>
      <c r="J23" s="379" t="s">
        <v>70</v>
      </c>
      <c r="K23" s="382">
        <f>VLOOKUP(I23,SOH!A:C,3,)</f>
        <v>3727</v>
      </c>
      <c r="L23" s="383">
        <f>VLOOKUP(I23,SOH!A:D,4,)</f>
        <v>1759</v>
      </c>
      <c r="M23" s="383">
        <f>VLOOKUP(I23,SOH!A:E,5,)</f>
        <v>1542</v>
      </c>
      <c r="N23" s="223">
        <f t="shared" si="0"/>
        <v>7028</v>
      </c>
    </row>
    <row r="24" spans="1:14" x14ac:dyDescent="0.2">
      <c r="A24" s="95" t="s">
        <v>241</v>
      </c>
      <c r="B24" s="472"/>
      <c r="C24" s="361" t="s">
        <v>238</v>
      </c>
      <c r="D24" s="95" t="s">
        <v>241</v>
      </c>
      <c r="E24" s="120" t="s">
        <v>242</v>
      </c>
      <c r="G24" s="485"/>
      <c r="H24" s="423" t="s">
        <v>244</v>
      </c>
      <c r="I24" s="49" t="s">
        <v>71</v>
      </c>
      <c r="J24" s="379" t="s">
        <v>72</v>
      </c>
      <c r="K24" s="382">
        <f>VLOOKUP(I24,SOH!A:C,3,)</f>
        <v>22580</v>
      </c>
      <c r="L24" s="383">
        <f>VLOOKUP(I24,SOH!A:D,4,)</f>
        <v>6986</v>
      </c>
      <c r="M24" s="75">
        <f>VLOOKUP(I24,SOH!A:E,5,)</f>
        <v>2264</v>
      </c>
      <c r="N24" s="223">
        <f t="shared" si="0"/>
        <v>31830</v>
      </c>
    </row>
    <row r="25" spans="1:14" ht="12.75" customHeight="1" x14ac:dyDescent="0.2">
      <c r="A25" s="146" t="s">
        <v>407</v>
      </c>
      <c r="B25" s="472"/>
      <c r="C25" s="361" t="s">
        <v>837</v>
      </c>
      <c r="D25" s="146" t="s">
        <v>407</v>
      </c>
      <c r="E25" s="127" t="s">
        <v>408</v>
      </c>
      <c r="G25" s="485"/>
      <c r="H25" s="423" t="s">
        <v>245</v>
      </c>
      <c r="I25" s="49" t="s">
        <v>75</v>
      </c>
      <c r="J25" s="379" t="s">
        <v>76</v>
      </c>
      <c r="K25" s="220">
        <f>VLOOKUP(I25,SOH!A:C,3,)</f>
        <v>396</v>
      </c>
      <c r="L25" s="383">
        <f>VLOOKUP(I25,SOH!A:D,4,)</f>
        <v>4390</v>
      </c>
      <c r="M25" s="383">
        <f>VLOOKUP(I25,SOH!A:E,5,)</f>
        <v>2824</v>
      </c>
      <c r="N25" s="223">
        <f t="shared" si="0"/>
        <v>7610</v>
      </c>
    </row>
    <row r="26" spans="1:14" ht="12.75" customHeight="1" thickBot="1" x14ac:dyDescent="0.25">
      <c r="A26" s="118" t="s">
        <v>105</v>
      </c>
      <c r="B26" s="473"/>
      <c r="C26" s="362" t="s">
        <v>108</v>
      </c>
      <c r="D26" s="118" t="s">
        <v>105</v>
      </c>
      <c r="E26" s="128" t="s">
        <v>106</v>
      </c>
      <c r="G26" s="485"/>
      <c r="H26" s="423" t="s">
        <v>243</v>
      </c>
      <c r="I26" s="49" t="s">
        <v>185</v>
      </c>
      <c r="J26" s="379" t="s">
        <v>186</v>
      </c>
      <c r="K26" s="220">
        <f>VLOOKUP(I26,SOH!A:C,3,)</f>
        <v>6</v>
      </c>
      <c r="L26" s="383">
        <f>VLOOKUP(I26,SOH!A:D,4,)</f>
        <v>307</v>
      </c>
      <c r="M26" s="383">
        <f>VLOOKUP(I26,SOH!A:E,5,)</f>
        <v>329</v>
      </c>
      <c r="N26" s="223">
        <f t="shared" si="0"/>
        <v>642</v>
      </c>
    </row>
    <row r="27" spans="1:14" ht="13.5" customHeight="1" x14ac:dyDescent="0.2">
      <c r="A27" s="170" t="s">
        <v>37</v>
      </c>
      <c r="B27" s="452" t="s">
        <v>315</v>
      </c>
      <c r="C27" s="315" t="s">
        <v>372</v>
      </c>
      <c r="D27" s="170" t="s">
        <v>37</v>
      </c>
      <c r="E27" s="171" t="s">
        <v>38</v>
      </c>
      <c r="G27" s="485"/>
      <c r="H27" s="369" t="s">
        <v>375</v>
      </c>
      <c r="I27" s="49" t="s">
        <v>44</v>
      </c>
      <c r="J27" s="379" t="s">
        <v>45</v>
      </c>
      <c r="K27" s="382">
        <f>VLOOKUP(I27,SOH!A:C,3,)</f>
        <v>96547</v>
      </c>
      <c r="L27" s="383">
        <f>VLOOKUP(I27,SOH!A:D,4,)</f>
        <v>42066</v>
      </c>
      <c r="M27" s="383">
        <f>VLOOKUP(I27,SOH!A:E,5,)</f>
        <v>28907</v>
      </c>
      <c r="N27" s="223">
        <f t="shared" si="0"/>
        <v>167520</v>
      </c>
    </row>
    <row r="28" spans="1:14" ht="12.75" customHeight="1" x14ac:dyDescent="0.2">
      <c r="A28" s="172" t="s">
        <v>598</v>
      </c>
      <c r="B28" s="453"/>
      <c r="C28" s="361" t="s">
        <v>597</v>
      </c>
      <c r="D28" s="172" t="s">
        <v>598</v>
      </c>
      <c r="E28" s="173" t="s">
        <v>596</v>
      </c>
      <c r="G28" s="485"/>
      <c r="H28" s="372" t="s">
        <v>864</v>
      </c>
      <c r="I28" s="49" t="s">
        <v>862</v>
      </c>
      <c r="J28" s="379" t="s">
        <v>865</v>
      </c>
      <c r="K28" s="220">
        <f>VLOOKUP(I28,SOH!A:C,3,)</f>
        <v>0</v>
      </c>
      <c r="L28" s="383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53"/>
      <c r="C29" s="361" t="s">
        <v>133</v>
      </c>
      <c r="D29" s="96" t="s">
        <v>69</v>
      </c>
      <c r="E29" s="129" t="s">
        <v>70</v>
      </c>
      <c r="G29" s="485"/>
      <c r="H29" s="372" t="s">
        <v>890</v>
      </c>
      <c r="I29" s="49" t="s">
        <v>888</v>
      </c>
      <c r="J29" s="379" t="s">
        <v>889</v>
      </c>
      <c r="K29" s="382">
        <f>VLOOKUP(I29,SOH!A:C,3,)</f>
        <v>116</v>
      </c>
      <c r="L29" s="75">
        <f>VLOOKUP(I29,SOH!A:D,4,)</f>
        <v>20</v>
      </c>
      <c r="M29" s="91">
        <f>VLOOKUP(I29,SOH!A:E,5,)</f>
        <v>80</v>
      </c>
      <c r="N29" s="223">
        <f t="shared" si="0"/>
        <v>216</v>
      </c>
    </row>
    <row r="30" spans="1:14" ht="13.5" customHeight="1" thickBot="1" x14ac:dyDescent="0.25">
      <c r="A30" s="105" t="s">
        <v>370</v>
      </c>
      <c r="B30" s="454"/>
      <c r="C30" s="362" t="s">
        <v>372</v>
      </c>
      <c r="D30" s="105" t="s">
        <v>370</v>
      </c>
      <c r="E30" s="130" t="s">
        <v>371</v>
      </c>
      <c r="G30" s="485"/>
      <c r="H30" s="372" t="s">
        <v>288</v>
      </c>
      <c r="I30" s="49">
        <v>85005597</v>
      </c>
      <c r="J30" s="379" t="s">
        <v>575</v>
      </c>
      <c r="K30" s="382">
        <f>VLOOKUP(I30,SOH!A:C,3,)</f>
        <v>745</v>
      </c>
      <c r="L30" s="383">
        <f>VLOOKUP(I30,SOH!A:D,4,)</f>
        <v>305</v>
      </c>
      <c r="M30" s="383">
        <f>VLOOKUP(I30,SOH!A:E,5,)</f>
        <v>229</v>
      </c>
      <c r="N30" s="223">
        <f t="shared" si="0"/>
        <v>1279</v>
      </c>
    </row>
    <row r="31" spans="1:14" ht="12.75" customHeight="1" x14ac:dyDescent="0.2">
      <c r="A31" s="110" t="s">
        <v>71</v>
      </c>
      <c r="B31" s="474" t="s">
        <v>244</v>
      </c>
      <c r="C31" s="361" t="s">
        <v>244</v>
      </c>
      <c r="D31" s="110" t="s">
        <v>71</v>
      </c>
      <c r="E31" s="126" t="s">
        <v>72</v>
      </c>
      <c r="G31" s="485"/>
      <c r="H31" s="372" t="s">
        <v>298</v>
      </c>
      <c r="I31" s="49">
        <v>85006586</v>
      </c>
      <c r="J31" s="379" t="s">
        <v>297</v>
      </c>
      <c r="K31" s="382">
        <f>VLOOKUP(I31,SOH!A:C,3,)</f>
        <v>398</v>
      </c>
      <c r="L31" s="383">
        <f>VLOOKUP(I31,SOH!A:D,4,)</f>
        <v>226</v>
      </c>
      <c r="M31" s="383">
        <f>VLOOKUP(I31,SOH!A:E,5,)</f>
        <v>340</v>
      </c>
      <c r="N31" s="223">
        <f t="shared" si="0"/>
        <v>964</v>
      </c>
    </row>
    <row r="32" spans="1:14" ht="12.75" customHeight="1" thickBot="1" x14ac:dyDescent="0.25">
      <c r="A32" s="104" t="s">
        <v>223</v>
      </c>
      <c r="B32" s="475"/>
      <c r="C32" s="361" t="s">
        <v>246</v>
      </c>
      <c r="D32" s="104" t="s">
        <v>223</v>
      </c>
      <c r="E32" s="123" t="s">
        <v>224</v>
      </c>
      <c r="G32" s="486"/>
      <c r="H32" s="373" t="s">
        <v>109</v>
      </c>
      <c r="I32" s="376" t="s">
        <v>47</v>
      </c>
      <c r="J32" s="380" t="s">
        <v>48</v>
      </c>
      <c r="K32" s="385">
        <f>VLOOKUP(I32,SOH!A:C,3,)</f>
        <v>659</v>
      </c>
      <c r="L32" s="386">
        <f>VLOOKUP(I32,SOH!A:D,4,)</f>
        <v>440</v>
      </c>
      <c r="M32" s="386">
        <f>VLOOKUP(I32,SOH!A:E,5,)</f>
        <v>306</v>
      </c>
      <c r="N32" s="231">
        <f t="shared" si="0"/>
        <v>1405</v>
      </c>
    </row>
    <row r="33" spans="1:11" ht="12.75" customHeight="1" thickBot="1" x14ac:dyDescent="0.25">
      <c r="A33" s="96" t="s">
        <v>73</v>
      </c>
      <c r="B33" s="476"/>
      <c r="C33" s="361" t="s">
        <v>247</v>
      </c>
      <c r="D33" s="96" t="s">
        <v>73</v>
      </c>
      <c r="E33" s="129" t="s">
        <v>74</v>
      </c>
      <c r="I33" s="377"/>
      <c r="J33" s="377"/>
      <c r="K33" s="384"/>
    </row>
    <row r="34" spans="1:11" ht="12.75" customHeight="1" thickBot="1" x14ac:dyDescent="0.25">
      <c r="A34" s="147" t="s">
        <v>75</v>
      </c>
      <c r="B34" s="471" t="s">
        <v>245</v>
      </c>
      <c r="C34" s="315" t="s">
        <v>245</v>
      </c>
      <c r="D34" s="147" t="s">
        <v>75</v>
      </c>
      <c r="E34" s="131" t="s">
        <v>76</v>
      </c>
      <c r="I34" s="377"/>
      <c r="J34" s="377"/>
      <c r="K34" s="384"/>
    </row>
    <row r="35" spans="1:11" ht="12.75" customHeight="1" x14ac:dyDescent="0.2">
      <c r="A35" s="95" t="s">
        <v>225</v>
      </c>
      <c r="B35" s="472"/>
      <c r="C35" s="361" t="s">
        <v>248</v>
      </c>
      <c r="D35" s="95" t="s">
        <v>225</v>
      </c>
      <c r="E35" s="132" t="s">
        <v>226</v>
      </c>
      <c r="I35" s="377"/>
      <c r="J35" s="377"/>
      <c r="K35" s="384"/>
    </row>
    <row r="36" spans="1:11" ht="12.75" customHeight="1" x14ac:dyDescent="0.2">
      <c r="A36" s="95" t="s">
        <v>334</v>
      </c>
      <c r="B36" s="472"/>
      <c r="C36" s="361" t="s">
        <v>248</v>
      </c>
      <c r="D36" s="95" t="s">
        <v>334</v>
      </c>
      <c r="E36" s="120" t="s">
        <v>335</v>
      </c>
      <c r="I36" s="377"/>
      <c r="J36" s="377"/>
      <c r="K36" s="384"/>
    </row>
    <row r="37" spans="1:11" ht="13.5" thickBot="1" x14ac:dyDescent="0.25">
      <c r="A37" s="148" t="s">
        <v>77</v>
      </c>
      <c r="B37" s="473"/>
      <c r="C37" s="362" t="s">
        <v>316</v>
      </c>
      <c r="D37" s="148" t="s">
        <v>77</v>
      </c>
      <c r="E37" s="133" t="s">
        <v>78</v>
      </c>
      <c r="I37" s="377"/>
      <c r="J37" s="377"/>
      <c r="K37" s="384"/>
    </row>
    <row r="38" spans="1:11" x14ac:dyDescent="0.2">
      <c r="A38" s="99" t="s">
        <v>185</v>
      </c>
      <c r="B38" s="464" t="s">
        <v>243</v>
      </c>
      <c r="C38" s="361" t="s">
        <v>243</v>
      </c>
      <c r="D38" s="99" t="s">
        <v>185</v>
      </c>
      <c r="E38" s="134" t="s">
        <v>186</v>
      </c>
      <c r="I38" s="377"/>
      <c r="J38" s="377"/>
      <c r="K38" s="384"/>
    </row>
    <row r="39" spans="1:11" x14ac:dyDescent="0.2">
      <c r="A39" s="100" t="s">
        <v>182</v>
      </c>
      <c r="B39" s="465"/>
      <c r="C39" s="361" t="s">
        <v>249</v>
      </c>
      <c r="D39" s="100" t="s">
        <v>182</v>
      </c>
      <c r="E39" s="135" t="s">
        <v>181</v>
      </c>
      <c r="I39" s="377"/>
      <c r="J39" s="377"/>
      <c r="K39" s="384"/>
    </row>
    <row r="40" spans="1:11" ht="13.5" thickBot="1" x14ac:dyDescent="0.25">
      <c r="A40" s="101" t="s">
        <v>183</v>
      </c>
      <c r="B40" s="466"/>
      <c r="C40" s="362" t="s">
        <v>250</v>
      </c>
      <c r="D40" s="101" t="s">
        <v>183</v>
      </c>
      <c r="E40" s="136" t="s">
        <v>184</v>
      </c>
      <c r="I40" s="377"/>
      <c r="J40" s="377"/>
      <c r="K40" s="384"/>
    </row>
    <row r="41" spans="1:11" ht="12.75" customHeight="1" x14ac:dyDescent="0.2">
      <c r="A41" s="170" t="s">
        <v>44</v>
      </c>
      <c r="B41" s="459" t="s">
        <v>251</v>
      </c>
      <c r="C41" s="315" t="s">
        <v>375</v>
      </c>
      <c r="D41" s="170" t="s">
        <v>44</v>
      </c>
      <c r="E41" s="170" t="s">
        <v>45</v>
      </c>
      <c r="I41" s="377"/>
      <c r="J41" s="377"/>
      <c r="K41" s="384"/>
    </row>
    <row r="42" spans="1:11" ht="13.5" customHeight="1" x14ac:dyDescent="0.2">
      <c r="A42" s="172" t="s">
        <v>549</v>
      </c>
      <c r="B42" s="460"/>
      <c r="C42" s="361" t="s">
        <v>375</v>
      </c>
      <c r="D42" s="172" t="s">
        <v>549</v>
      </c>
      <c r="E42" s="172" t="s">
        <v>45</v>
      </c>
      <c r="I42" s="377"/>
      <c r="J42" s="377"/>
      <c r="K42" s="384"/>
    </row>
    <row r="43" spans="1:11" ht="13.5" customHeight="1" thickBot="1" x14ac:dyDescent="0.25">
      <c r="A43" s="174" t="s">
        <v>547</v>
      </c>
      <c r="B43" s="460"/>
      <c r="C43" s="361" t="s">
        <v>376</v>
      </c>
      <c r="D43" s="174" t="s">
        <v>547</v>
      </c>
      <c r="E43" s="174" t="s">
        <v>548</v>
      </c>
    </row>
    <row r="44" spans="1:11" ht="13.5" customHeight="1" x14ac:dyDescent="0.2">
      <c r="A44" s="358" t="s">
        <v>417</v>
      </c>
      <c r="B44" s="477" t="s">
        <v>253</v>
      </c>
      <c r="C44" s="316" t="s">
        <v>599</v>
      </c>
      <c r="D44" s="358" t="s">
        <v>417</v>
      </c>
      <c r="E44" s="264" t="s">
        <v>418</v>
      </c>
    </row>
    <row r="45" spans="1:11" x14ac:dyDescent="0.2">
      <c r="A45" s="357" t="s">
        <v>110</v>
      </c>
      <c r="B45" s="478"/>
      <c r="C45" s="309" t="s">
        <v>747</v>
      </c>
      <c r="D45" s="357" t="s">
        <v>110</v>
      </c>
      <c r="E45" s="149" t="s">
        <v>748</v>
      </c>
    </row>
    <row r="46" spans="1:11" x14ac:dyDescent="0.2">
      <c r="A46" s="137" t="s">
        <v>113</v>
      </c>
      <c r="B46" s="478"/>
      <c r="C46" s="309" t="s">
        <v>114</v>
      </c>
      <c r="D46" s="137" t="s">
        <v>113</v>
      </c>
      <c r="E46" s="102" t="s">
        <v>619</v>
      </c>
    </row>
    <row r="47" spans="1:11" ht="12.75" customHeight="1" x14ac:dyDescent="0.2">
      <c r="A47" s="360" t="s">
        <v>115</v>
      </c>
      <c r="B47" s="478"/>
      <c r="C47" s="309" t="s">
        <v>117</v>
      </c>
      <c r="D47" s="360" t="s">
        <v>115</v>
      </c>
      <c r="E47" s="103" t="s">
        <v>116</v>
      </c>
    </row>
    <row r="48" spans="1:11" ht="12.75" customHeight="1" x14ac:dyDescent="0.2">
      <c r="A48" s="123" t="s">
        <v>373</v>
      </c>
      <c r="B48" s="478"/>
      <c r="C48" s="309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78"/>
      <c r="C49" s="309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78"/>
      <c r="C50" s="309" t="s">
        <v>336</v>
      </c>
      <c r="D50" s="123" t="s">
        <v>193</v>
      </c>
      <c r="E50" s="102" t="s">
        <v>331</v>
      </c>
    </row>
    <row r="51" spans="1:5" ht="13.5" customHeight="1" x14ac:dyDescent="0.2">
      <c r="A51" s="348" t="s">
        <v>625</v>
      </c>
      <c r="B51" s="478"/>
      <c r="C51" s="309" t="s">
        <v>629</v>
      </c>
      <c r="D51" s="348" t="s">
        <v>625</v>
      </c>
      <c r="E51" s="285" t="s">
        <v>626</v>
      </c>
    </row>
    <row r="52" spans="1:5" ht="12.75" customHeight="1" x14ac:dyDescent="0.2">
      <c r="A52" s="128" t="s">
        <v>627</v>
      </c>
      <c r="B52" s="478"/>
      <c r="C52" s="309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78"/>
      <c r="C53" s="309" t="s">
        <v>125</v>
      </c>
      <c r="D53" s="123" t="s">
        <v>120</v>
      </c>
      <c r="E53" s="167" t="s">
        <v>121</v>
      </c>
    </row>
    <row r="54" spans="1:5" ht="12.75" customHeight="1" x14ac:dyDescent="0.2">
      <c r="A54" s="359" t="s">
        <v>118</v>
      </c>
      <c r="B54" s="478"/>
      <c r="C54" s="309" t="s">
        <v>126</v>
      </c>
      <c r="D54" s="359" t="s">
        <v>118</v>
      </c>
      <c r="E54" s="332" t="s">
        <v>119</v>
      </c>
    </row>
    <row r="55" spans="1:5" ht="12.75" customHeight="1" x14ac:dyDescent="0.2">
      <c r="A55" s="360" t="s">
        <v>862</v>
      </c>
      <c r="B55" s="478"/>
      <c r="C55" s="309" t="s">
        <v>864</v>
      </c>
      <c r="D55" s="360" t="s">
        <v>862</v>
      </c>
      <c r="E55" s="103" t="s">
        <v>865</v>
      </c>
    </row>
    <row r="56" spans="1:5" ht="13.5" thickBot="1" x14ac:dyDescent="0.25">
      <c r="A56" s="333" t="s">
        <v>888</v>
      </c>
      <c r="B56" s="479"/>
      <c r="C56" s="317" t="s">
        <v>890</v>
      </c>
      <c r="D56" s="333" t="s">
        <v>888</v>
      </c>
      <c r="E56" s="333" t="s">
        <v>889</v>
      </c>
    </row>
    <row r="57" spans="1:5" ht="12.75" customHeight="1" x14ac:dyDescent="0.2">
      <c r="A57" s="110" t="s">
        <v>317</v>
      </c>
      <c r="B57" s="453" t="s">
        <v>255</v>
      </c>
      <c r="C57" s="318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53"/>
      <c r="C58" s="319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54"/>
      <c r="C59" s="320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68" t="s">
        <v>256</v>
      </c>
      <c r="C60" s="315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69"/>
      <c r="C61" s="361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69"/>
      <c r="C62" s="361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69"/>
      <c r="C63" s="361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69"/>
      <c r="C64" s="362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69"/>
      <c r="C65" s="361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69"/>
      <c r="C66" s="361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69"/>
      <c r="C67" s="361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69"/>
      <c r="C68" s="361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69"/>
      <c r="C69" s="361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69"/>
      <c r="C70" s="361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69"/>
      <c r="C71" s="361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69"/>
      <c r="C72" s="362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69"/>
      <c r="C73" s="361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69"/>
      <c r="C74" s="361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69"/>
      <c r="C75" s="361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69"/>
      <c r="C76" s="361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69"/>
      <c r="C77" s="361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70"/>
      <c r="C78" s="321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1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59" t="s">
        <v>257</v>
      </c>
      <c r="C80" s="315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60"/>
      <c r="C81" s="361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80" t="s">
        <v>258</v>
      </c>
      <c r="C82" s="322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81"/>
      <c r="C83" s="305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81"/>
      <c r="C84" s="305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81"/>
      <c r="C85" s="305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81"/>
      <c r="C86" s="305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81"/>
      <c r="C87" s="305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81"/>
      <c r="C88" s="305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81"/>
      <c r="C89" s="305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81"/>
      <c r="C90" s="305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82"/>
      <c r="C91" s="323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55" t="s">
        <v>283</v>
      </c>
      <c r="C92" s="457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55"/>
      <c r="C93" s="457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55"/>
      <c r="C94" s="457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55"/>
      <c r="C95" s="457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55"/>
      <c r="C96" s="457"/>
      <c r="D96" s="95" t="s">
        <v>267</v>
      </c>
      <c r="E96" s="120" t="s">
        <v>268</v>
      </c>
    </row>
    <row r="97" spans="1:5" x14ac:dyDescent="0.2">
      <c r="A97" s="95" t="s">
        <v>273</v>
      </c>
      <c r="B97" s="455"/>
      <c r="C97" s="457"/>
      <c r="D97" s="95" t="s">
        <v>273</v>
      </c>
      <c r="E97" s="120" t="s">
        <v>274</v>
      </c>
    </row>
    <row r="98" spans="1:5" x14ac:dyDescent="0.2">
      <c r="A98" s="98" t="s">
        <v>265</v>
      </c>
      <c r="B98" s="455"/>
      <c r="C98" s="457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55"/>
      <c r="C99" s="457"/>
      <c r="D99" s="95" t="s">
        <v>261</v>
      </c>
      <c r="E99" s="120" t="s">
        <v>262</v>
      </c>
    </row>
    <row r="100" spans="1:5" x14ac:dyDescent="0.2">
      <c r="A100" s="95" t="s">
        <v>277</v>
      </c>
      <c r="B100" s="455"/>
      <c r="C100" s="457"/>
      <c r="D100" s="95" t="s">
        <v>277</v>
      </c>
      <c r="E100" s="120" t="s">
        <v>278</v>
      </c>
    </row>
    <row r="101" spans="1:5" x14ac:dyDescent="0.2">
      <c r="A101" s="95" t="s">
        <v>603</v>
      </c>
      <c r="B101" s="455"/>
      <c r="C101" s="457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55"/>
      <c r="C102" s="457"/>
      <c r="D102" s="95" t="s">
        <v>601</v>
      </c>
      <c r="E102" s="120" t="s">
        <v>602</v>
      </c>
    </row>
    <row r="103" spans="1:5" x14ac:dyDescent="0.2">
      <c r="A103" s="95" t="s">
        <v>212</v>
      </c>
      <c r="B103" s="455"/>
      <c r="C103" s="457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55"/>
      <c r="C104" s="457"/>
      <c r="D104" s="98" t="s">
        <v>271</v>
      </c>
      <c r="E104" s="121" t="s">
        <v>272</v>
      </c>
    </row>
    <row r="105" spans="1:5" x14ac:dyDescent="0.2">
      <c r="A105" s="95" t="s">
        <v>275</v>
      </c>
      <c r="B105" s="455"/>
      <c r="C105" s="457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56"/>
      <c r="C106" s="458"/>
      <c r="D106" s="96" t="s">
        <v>279</v>
      </c>
      <c r="E106" s="133" t="s">
        <v>280</v>
      </c>
    </row>
    <row r="107" spans="1:5" x14ac:dyDescent="0.2">
      <c r="A107" s="170" t="s">
        <v>34</v>
      </c>
      <c r="B107" s="450" t="s">
        <v>254</v>
      </c>
      <c r="C107" s="315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51"/>
      <c r="C108" s="361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51"/>
      <c r="C109" s="361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51"/>
      <c r="C110" s="361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52" t="s">
        <v>344</v>
      </c>
      <c r="C111" s="315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53"/>
      <c r="C112" s="361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53"/>
      <c r="C113" s="361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53"/>
      <c r="C114" s="361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54"/>
      <c r="C115" s="362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1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2" t="s">
        <v>351</v>
      </c>
      <c r="D117" s="97" t="s">
        <v>348</v>
      </c>
      <c r="E117" s="133" t="s">
        <v>349</v>
      </c>
    </row>
  </sheetData>
  <mergeCells count="22"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  <mergeCell ref="C92:C94"/>
    <mergeCell ref="B57:B59"/>
    <mergeCell ref="B60:B78"/>
    <mergeCell ref="B80:B81"/>
    <mergeCell ref="B82:B91"/>
    <mergeCell ref="B92:B10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7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151" t="s">
        <v>311</v>
      </c>
      <c r="F4" s="89" t="s">
        <v>745</v>
      </c>
      <c r="G4" s="324"/>
      <c r="H4" s="324"/>
      <c r="I4" s="324"/>
      <c r="J4" s="324"/>
      <c r="K4" s="324"/>
      <c r="L4" s="324"/>
      <c r="M4" s="324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892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893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4</v>
      </c>
      <c r="F13" s="89">
        <v>10</v>
      </c>
      <c r="H13" s="268" t="s">
        <v>910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  <c r="H14" s="268" t="s">
        <v>913</v>
      </c>
      <c r="I14" s="271">
        <v>43665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6">
        <v>85005597</v>
      </c>
      <c r="B21" s="89" t="s">
        <v>575</v>
      </c>
      <c r="C21" s="151">
        <v>745</v>
      </c>
      <c r="D21" s="151">
        <v>305</v>
      </c>
      <c r="E21" s="151">
        <v>229</v>
      </c>
      <c r="F21" s="89">
        <v>1279</v>
      </c>
    </row>
    <row r="22" spans="1:6" x14ac:dyDescent="0.2">
      <c r="A22" s="346">
        <v>85006586</v>
      </c>
      <c r="B22" s="89" t="s">
        <v>297</v>
      </c>
      <c r="C22" s="151">
        <v>398</v>
      </c>
      <c r="D22" s="151">
        <v>226</v>
      </c>
      <c r="E22" s="151">
        <v>340</v>
      </c>
      <c r="F22" s="89">
        <v>964</v>
      </c>
    </row>
    <row r="23" spans="1:6" x14ac:dyDescent="0.2">
      <c r="A23" s="346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116</v>
      </c>
      <c r="D26" s="151">
        <v>20</v>
      </c>
      <c r="E26" s="151">
        <v>80</v>
      </c>
      <c r="F26" s="89">
        <v>216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2" t="s">
        <v>410</v>
      </c>
      <c r="C34" s="352">
        <v>24</v>
      </c>
      <c r="D34" s="352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1652</v>
      </c>
      <c r="D36" s="151">
        <v>267</v>
      </c>
      <c r="E36" s="151">
        <v>262</v>
      </c>
      <c r="F36" s="89">
        <v>2181</v>
      </c>
    </row>
    <row r="37" spans="1:6" x14ac:dyDescent="0.2">
      <c r="A37" s="89" t="s">
        <v>225</v>
      </c>
      <c r="B37" s="89" t="s">
        <v>226</v>
      </c>
      <c r="C37" s="151">
        <v>114</v>
      </c>
      <c r="D37" s="151">
        <v>116</v>
      </c>
      <c r="E37" s="151">
        <v>161</v>
      </c>
      <c r="F37" s="89">
        <v>391</v>
      </c>
    </row>
    <row r="38" spans="1:6" x14ac:dyDescent="0.2">
      <c r="A38" s="89" t="s">
        <v>182</v>
      </c>
      <c r="B38" s="89" t="s">
        <v>413</v>
      </c>
      <c r="C38" s="151">
        <v>2478</v>
      </c>
      <c r="D38" s="151">
        <v>1722</v>
      </c>
      <c r="E38" s="151">
        <v>606</v>
      </c>
      <c r="F38" s="89">
        <v>4806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1154</v>
      </c>
      <c r="D42" s="151">
        <v>328</v>
      </c>
      <c r="E42" s="151">
        <v>360</v>
      </c>
      <c r="F42" s="89">
        <v>1842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396</v>
      </c>
      <c r="D44" s="151">
        <v>231</v>
      </c>
      <c r="E44" s="151">
        <v>131</v>
      </c>
      <c r="F44" s="89">
        <v>758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2" t="s">
        <v>416</v>
      </c>
      <c r="C47" s="352">
        <v>19</v>
      </c>
      <c r="D47" s="352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C48" s="151">
        <v>4</v>
      </c>
      <c r="D48" s="151">
        <v>4</v>
      </c>
      <c r="E48" s="151">
        <v>1</v>
      </c>
      <c r="F48" s="89">
        <v>9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11</v>
      </c>
      <c r="F49" s="89">
        <v>12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352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23</v>
      </c>
      <c r="E54" s="151">
        <v>90</v>
      </c>
      <c r="F54" s="89">
        <v>163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3727</v>
      </c>
      <c r="D60" s="151">
        <v>1759</v>
      </c>
      <c r="E60" s="151">
        <v>1542</v>
      </c>
      <c r="F60" s="89">
        <v>7028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556</v>
      </c>
      <c r="D62" s="151">
        <v>353</v>
      </c>
      <c r="E62" s="151">
        <v>488</v>
      </c>
      <c r="F62" s="89">
        <v>1397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659</v>
      </c>
      <c r="D64" s="151">
        <v>440</v>
      </c>
      <c r="E64" s="151">
        <v>306</v>
      </c>
      <c r="F64" s="89">
        <v>1405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6</v>
      </c>
      <c r="D68" s="151">
        <v>307</v>
      </c>
      <c r="E68" s="151">
        <v>329</v>
      </c>
      <c r="F68" s="89">
        <v>642</v>
      </c>
    </row>
    <row r="69" spans="1:6" x14ac:dyDescent="0.2">
      <c r="A69" s="89" t="s">
        <v>71</v>
      </c>
      <c r="B69" s="89" t="s">
        <v>431</v>
      </c>
      <c r="C69" s="151">
        <v>22580</v>
      </c>
      <c r="D69" s="151">
        <v>6986</v>
      </c>
      <c r="E69" s="151">
        <v>2264</v>
      </c>
      <c r="F69" s="89">
        <v>31830</v>
      </c>
    </row>
    <row r="70" spans="1:6" x14ac:dyDescent="0.2">
      <c r="A70" s="89" t="s">
        <v>75</v>
      </c>
      <c r="B70" s="89" t="s">
        <v>432</v>
      </c>
      <c r="C70" s="151">
        <v>396</v>
      </c>
      <c r="D70" s="151">
        <v>4390</v>
      </c>
      <c r="E70" s="151">
        <v>2824</v>
      </c>
      <c r="F70" s="89">
        <v>7610</v>
      </c>
    </row>
    <row r="71" spans="1:6" x14ac:dyDescent="0.2">
      <c r="A71" s="89" t="s">
        <v>73</v>
      </c>
      <c r="B71" s="89" t="s">
        <v>415</v>
      </c>
      <c r="C71" s="151">
        <v>3055</v>
      </c>
      <c r="D71" s="151">
        <v>1083</v>
      </c>
      <c r="E71" s="151">
        <v>320</v>
      </c>
      <c r="F71" s="89">
        <v>4458</v>
      </c>
    </row>
    <row r="72" spans="1:6" x14ac:dyDescent="0.2">
      <c r="A72" s="89" t="s">
        <v>77</v>
      </c>
      <c r="B72" s="89" t="s">
        <v>433</v>
      </c>
      <c r="C72" s="151">
        <v>696</v>
      </c>
      <c r="D72" s="151">
        <v>126</v>
      </c>
      <c r="E72" s="151">
        <v>286</v>
      </c>
      <c r="F72" s="89">
        <v>1108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48</v>
      </c>
      <c r="D84" s="151">
        <v>3</v>
      </c>
      <c r="E84" s="151">
        <v>8</v>
      </c>
      <c r="F84" s="89">
        <v>59</v>
      </c>
    </row>
    <row r="85" spans="1:6" x14ac:dyDescent="0.2">
      <c r="A85" s="89" t="s">
        <v>210</v>
      </c>
      <c r="B85" s="89" t="s">
        <v>211</v>
      </c>
      <c r="C85" s="151">
        <v>104</v>
      </c>
      <c r="D85" s="151">
        <v>40</v>
      </c>
      <c r="E85" s="151">
        <v>25</v>
      </c>
      <c r="F85" s="89">
        <v>169</v>
      </c>
    </row>
    <row r="86" spans="1:6" x14ac:dyDescent="0.2">
      <c r="A86" s="89" t="s">
        <v>353</v>
      </c>
      <c r="B86" s="89" t="s">
        <v>354</v>
      </c>
      <c r="C86" s="151">
        <v>111</v>
      </c>
      <c r="D86" s="151">
        <v>43</v>
      </c>
      <c r="E86" s="151">
        <v>15</v>
      </c>
      <c r="F86" s="89">
        <v>169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154</v>
      </c>
      <c r="D88" s="151">
        <v>40</v>
      </c>
      <c r="E88" s="151">
        <v>20</v>
      </c>
      <c r="F88" s="89">
        <v>214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158</v>
      </c>
      <c r="D94" s="151">
        <v>56</v>
      </c>
      <c r="E94" s="151">
        <v>32</v>
      </c>
      <c r="F94" s="89">
        <v>246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30</v>
      </c>
      <c r="D99" s="151">
        <v>58</v>
      </c>
      <c r="E99" s="151">
        <v>55</v>
      </c>
      <c r="F99" s="89">
        <v>143</v>
      </c>
    </row>
    <row r="100" spans="1:6" x14ac:dyDescent="0.2">
      <c r="A100" s="89" t="s">
        <v>265</v>
      </c>
      <c r="B100" s="89" t="s">
        <v>266</v>
      </c>
      <c r="C100" s="151">
        <v>201</v>
      </c>
      <c r="D100" s="151">
        <v>82</v>
      </c>
      <c r="E100" s="286">
        <v>37</v>
      </c>
      <c r="F100" s="89">
        <v>320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72</v>
      </c>
      <c r="F101" s="89">
        <v>353</v>
      </c>
    </row>
    <row r="102" spans="1:6" x14ac:dyDescent="0.2">
      <c r="A102" s="89" t="s">
        <v>267</v>
      </c>
      <c r="B102" s="89" t="s">
        <v>268</v>
      </c>
      <c r="D102" s="151">
        <v>74</v>
      </c>
      <c r="E102" s="151">
        <v>125</v>
      </c>
      <c r="F102" s="89">
        <v>199</v>
      </c>
    </row>
    <row r="103" spans="1:6" x14ac:dyDescent="0.2">
      <c r="A103" s="89" t="s">
        <v>601</v>
      </c>
      <c r="B103" s="89" t="s">
        <v>602</v>
      </c>
      <c r="C103" s="151">
        <v>1</v>
      </c>
      <c r="F103" s="89">
        <v>1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180</v>
      </c>
      <c r="D108" s="151">
        <v>22</v>
      </c>
      <c r="E108" s="151">
        <v>35</v>
      </c>
      <c r="F108" s="89">
        <v>237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1516</v>
      </c>
      <c r="D114" s="151">
        <v>284</v>
      </c>
      <c r="E114" s="151">
        <v>406</v>
      </c>
      <c r="F114" s="89">
        <v>2206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122</v>
      </c>
      <c r="D116" s="151">
        <v>13</v>
      </c>
      <c r="E116" s="151">
        <v>8</v>
      </c>
      <c r="F116" s="89">
        <v>143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2" t="s">
        <v>759</v>
      </c>
      <c r="C120" s="352">
        <v>2</v>
      </c>
      <c r="D120" s="352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331</v>
      </c>
      <c r="D131" s="151">
        <v>122</v>
      </c>
      <c r="E131" s="151">
        <v>100</v>
      </c>
      <c r="F131" s="89">
        <v>553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220</v>
      </c>
      <c r="D136" s="151">
        <v>86</v>
      </c>
      <c r="E136" s="151">
        <v>29</v>
      </c>
      <c r="F136" s="89">
        <v>335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0" customFormat="1" x14ac:dyDescent="0.2">
      <c r="A141" s="350" t="s">
        <v>593</v>
      </c>
      <c r="B141" s="350" t="s">
        <v>123</v>
      </c>
      <c r="C141" s="351">
        <v>290</v>
      </c>
      <c r="D141" s="351">
        <v>0</v>
      </c>
      <c r="E141" s="351">
        <v>39</v>
      </c>
      <c r="F141" s="350">
        <v>329</v>
      </c>
    </row>
    <row r="142" spans="1:6" x14ac:dyDescent="0.2">
      <c r="A142" s="89" t="s">
        <v>39</v>
      </c>
      <c r="B142" s="89" t="s">
        <v>40</v>
      </c>
      <c r="C142" s="151">
        <v>563</v>
      </c>
      <c r="D142" s="151">
        <v>493</v>
      </c>
      <c r="E142" s="151">
        <v>321</v>
      </c>
      <c r="F142" s="89">
        <v>1377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6</v>
      </c>
      <c r="D149" s="151">
        <v>65</v>
      </c>
      <c r="E149" s="151">
        <v>25</v>
      </c>
      <c r="F149" s="89">
        <v>96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3219</v>
      </c>
      <c r="D163" s="151">
        <v>187</v>
      </c>
      <c r="E163" s="151">
        <v>138</v>
      </c>
      <c r="F163" s="89">
        <v>3544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1380</v>
      </c>
      <c r="D167" s="151">
        <v>463</v>
      </c>
      <c r="E167" s="151">
        <v>310</v>
      </c>
      <c r="F167" s="89">
        <v>2153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632</v>
      </c>
      <c r="D170" s="151">
        <v>231</v>
      </c>
      <c r="E170" s="151">
        <v>146</v>
      </c>
      <c r="F170" s="89">
        <v>1009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10</v>
      </c>
      <c r="D176" s="151">
        <v>161</v>
      </c>
      <c r="E176" s="151">
        <v>279</v>
      </c>
      <c r="F176" s="89">
        <v>450</v>
      </c>
    </row>
    <row r="177" spans="1:6" x14ac:dyDescent="0.2">
      <c r="A177" s="89" t="s">
        <v>295</v>
      </c>
      <c r="B177" s="89" t="s">
        <v>292</v>
      </c>
      <c r="C177" s="151">
        <v>204</v>
      </c>
      <c r="D177" s="151">
        <v>69</v>
      </c>
      <c r="F177" s="89">
        <v>273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919</v>
      </c>
      <c r="D179" s="151">
        <v>177</v>
      </c>
      <c r="F179" s="89">
        <v>1096</v>
      </c>
    </row>
    <row r="180" spans="1:6" x14ac:dyDescent="0.2">
      <c r="A180" s="89" t="s">
        <v>303</v>
      </c>
      <c r="B180" s="89" t="s">
        <v>33</v>
      </c>
      <c r="D180" s="151">
        <v>1</v>
      </c>
      <c r="F180" s="89">
        <v>1</v>
      </c>
    </row>
    <row r="181" spans="1:6" x14ac:dyDescent="0.2">
      <c r="A181" s="89" t="s">
        <v>587</v>
      </c>
      <c r="B181" s="89" t="s">
        <v>33</v>
      </c>
      <c r="C181" s="151">
        <v>43</v>
      </c>
      <c r="F181" s="89">
        <v>43</v>
      </c>
    </row>
    <row r="182" spans="1:6" x14ac:dyDescent="0.2">
      <c r="A182" s="89" t="s">
        <v>704</v>
      </c>
      <c r="B182" s="89" t="s">
        <v>33</v>
      </c>
      <c r="C182" s="151">
        <v>42</v>
      </c>
      <c r="F182" s="89">
        <v>42</v>
      </c>
    </row>
    <row r="183" spans="1:6" x14ac:dyDescent="0.2">
      <c r="A183" s="89" t="s">
        <v>498</v>
      </c>
      <c r="B183" s="89" t="s">
        <v>33</v>
      </c>
      <c r="C183" s="151">
        <v>10</v>
      </c>
      <c r="F183" s="89">
        <v>10</v>
      </c>
    </row>
    <row r="184" spans="1:6" x14ac:dyDescent="0.2">
      <c r="A184" s="89" t="s">
        <v>499</v>
      </c>
      <c r="B184" s="89" t="s">
        <v>500</v>
      </c>
      <c r="C184" s="151">
        <v>54</v>
      </c>
      <c r="D184" s="151">
        <v>94</v>
      </c>
      <c r="E184" s="151">
        <v>80</v>
      </c>
      <c r="F184" s="89">
        <v>228</v>
      </c>
    </row>
    <row r="185" spans="1:6" x14ac:dyDescent="0.2">
      <c r="A185" s="89" t="s">
        <v>705</v>
      </c>
      <c r="B185" s="89" t="s">
        <v>500</v>
      </c>
      <c r="E185" s="151">
        <v>1</v>
      </c>
      <c r="F185" s="89">
        <v>1</v>
      </c>
    </row>
    <row r="186" spans="1:6" x14ac:dyDescent="0.2">
      <c r="A186" s="89" t="s">
        <v>501</v>
      </c>
      <c r="B186" s="89" t="s">
        <v>294</v>
      </c>
      <c r="C186" s="151">
        <v>89</v>
      </c>
      <c r="D186" s="151">
        <v>6</v>
      </c>
      <c r="F186" s="89">
        <v>95</v>
      </c>
    </row>
    <row r="187" spans="1:6" x14ac:dyDescent="0.2">
      <c r="A187" s="89" t="s">
        <v>293</v>
      </c>
      <c r="B187" s="89" t="s">
        <v>294</v>
      </c>
      <c r="C187" s="151">
        <v>16</v>
      </c>
      <c r="D187" s="151">
        <v>69</v>
      </c>
      <c r="F187" s="89">
        <v>85</v>
      </c>
    </row>
    <row r="188" spans="1:6" x14ac:dyDescent="0.2">
      <c r="A188" s="89" t="s">
        <v>161</v>
      </c>
      <c r="B188" s="89" t="s">
        <v>294</v>
      </c>
      <c r="D188" s="151">
        <v>59</v>
      </c>
      <c r="E188" s="151">
        <v>53</v>
      </c>
      <c r="F188" s="89">
        <v>112</v>
      </c>
    </row>
    <row r="189" spans="1:6" x14ac:dyDescent="0.2">
      <c r="A189" s="89" t="s">
        <v>502</v>
      </c>
      <c r="B189" s="89" t="s">
        <v>294</v>
      </c>
      <c r="C189" s="151">
        <v>11</v>
      </c>
      <c r="F189" s="89">
        <v>11</v>
      </c>
    </row>
    <row r="190" spans="1:6" x14ac:dyDescent="0.2">
      <c r="A190" s="89" t="s">
        <v>503</v>
      </c>
      <c r="B190" s="89" t="s">
        <v>294</v>
      </c>
      <c r="C190" s="151">
        <v>432</v>
      </c>
      <c r="D190" s="151">
        <v>95</v>
      </c>
      <c r="E190" s="151">
        <v>95</v>
      </c>
      <c r="F190" s="89">
        <v>622</v>
      </c>
    </row>
    <row r="191" spans="1:6" x14ac:dyDescent="0.2">
      <c r="A191" s="89" t="s">
        <v>304</v>
      </c>
      <c r="B191" s="89" t="s">
        <v>294</v>
      </c>
      <c r="C191" s="151">
        <v>2</v>
      </c>
      <c r="D191" s="151">
        <v>17</v>
      </c>
      <c r="E191" s="151">
        <v>6</v>
      </c>
      <c r="F191" s="89">
        <v>25</v>
      </c>
    </row>
    <row r="192" spans="1:6" x14ac:dyDescent="0.2">
      <c r="A192" s="89" t="s">
        <v>504</v>
      </c>
      <c r="B192" s="89" t="s">
        <v>505</v>
      </c>
      <c r="D192" s="151">
        <v>132</v>
      </c>
      <c r="F192" s="89">
        <v>132</v>
      </c>
    </row>
    <row r="193" spans="1:6" x14ac:dyDescent="0.2">
      <c r="A193" s="89" t="s">
        <v>706</v>
      </c>
      <c r="B193" s="89" t="s">
        <v>707</v>
      </c>
      <c r="E193" s="151">
        <v>1</v>
      </c>
      <c r="F193" s="89">
        <v>1</v>
      </c>
    </row>
    <row r="194" spans="1:6" x14ac:dyDescent="0.2">
      <c r="A194" s="89" t="s">
        <v>506</v>
      </c>
      <c r="B194" s="89" t="s">
        <v>507</v>
      </c>
      <c r="C194" s="151">
        <v>40</v>
      </c>
      <c r="D194" s="151">
        <v>40</v>
      </c>
      <c r="E194" s="151">
        <v>78</v>
      </c>
      <c r="F194" s="89">
        <v>158</v>
      </c>
    </row>
    <row r="195" spans="1:6" x14ac:dyDescent="0.2">
      <c r="A195" s="89" t="s">
        <v>508</v>
      </c>
      <c r="B195" s="89" t="s">
        <v>362</v>
      </c>
      <c r="C195" s="151">
        <v>1</v>
      </c>
      <c r="E195" s="151">
        <v>7</v>
      </c>
      <c r="F195" s="89">
        <v>8</v>
      </c>
    </row>
    <row r="196" spans="1:6" x14ac:dyDescent="0.2">
      <c r="A196" s="89" t="s">
        <v>509</v>
      </c>
      <c r="B196" s="152" t="s">
        <v>362</v>
      </c>
      <c r="C196" s="151">
        <v>256</v>
      </c>
      <c r="D196" s="151">
        <v>2</v>
      </c>
      <c r="E196" s="151">
        <v>26</v>
      </c>
      <c r="F196" s="89">
        <v>284</v>
      </c>
    </row>
    <row r="197" spans="1:6" x14ac:dyDescent="0.2">
      <c r="A197" s="89" t="s">
        <v>708</v>
      </c>
      <c r="B197" s="89" t="s">
        <v>362</v>
      </c>
      <c r="E197" s="151">
        <v>6</v>
      </c>
      <c r="F197" s="89">
        <v>6</v>
      </c>
    </row>
    <row r="198" spans="1:6" x14ac:dyDescent="0.2">
      <c r="A198" s="89" t="s">
        <v>510</v>
      </c>
      <c r="B198" s="89" t="s">
        <v>362</v>
      </c>
      <c r="C198" s="151">
        <v>13</v>
      </c>
      <c r="E198" s="151">
        <v>8</v>
      </c>
      <c r="F198" s="89">
        <v>21</v>
      </c>
    </row>
    <row r="199" spans="1:6" x14ac:dyDescent="0.2">
      <c r="A199" s="89" t="s">
        <v>361</v>
      </c>
      <c r="B199" s="89" t="s">
        <v>362</v>
      </c>
      <c r="C199" s="151">
        <v>354</v>
      </c>
      <c r="D199" s="151">
        <v>148</v>
      </c>
      <c r="E199" s="151">
        <v>119</v>
      </c>
      <c r="F199" s="89">
        <v>621</v>
      </c>
    </row>
    <row r="200" spans="1:6" x14ac:dyDescent="0.2">
      <c r="A200" s="89" t="s">
        <v>874</v>
      </c>
      <c r="B200" s="89" t="s">
        <v>362</v>
      </c>
      <c r="C200" s="151">
        <v>452</v>
      </c>
      <c r="F200" s="89">
        <v>452</v>
      </c>
    </row>
    <row r="201" spans="1:6" x14ac:dyDescent="0.2">
      <c r="A201" s="89" t="s">
        <v>709</v>
      </c>
      <c r="B201" s="89" t="s">
        <v>362</v>
      </c>
      <c r="E201" s="151">
        <v>4</v>
      </c>
      <c r="F201" s="89">
        <v>4</v>
      </c>
    </row>
    <row r="202" spans="1:6" x14ac:dyDescent="0.2">
      <c r="A202" s="89" t="s">
        <v>511</v>
      </c>
      <c r="B202" s="89" t="s">
        <v>362</v>
      </c>
      <c r="C202" s="151">
        <v>9</v>
      </c>
      <c r="F202" s="89">
        <v>9</v>
      </c>
    </row>
    <row r="203" spans="1:6" x14ac:dyDescent="0.2">
      <c r="A203" s="89" t="s">
        <v>710</v>
      </c>
      <c r="B203" s="89" t="s">
        <v>512</v>
      </c>
      <c r="C203" s="151">
        <v>4</v>
      </c>
      <c r="E203" s="151">
        <v>1</v>
      </c>
      <c r="F203" s="89">
        <v>5</v>
      </c>
    </row>
    <row r="204" spans="1:6" x14ac:dyDescent="0.2">
      <c r="A204" s="89" t="s">
        <v>711</v>
      </c>
      <c r="B204" s="89" t="s">
        <v>512</v>
      </c>
      <c r="E204" s="151">
        <v>1</v>
      </c>
      <c r="F204" s="89">
        <v>1</v>
      </c>
    </row>
    <row r="205" spans="1:6" x14ac:dyDescent="0.2">
      <c r="A205" s="89" t="s">
        <v>712</v>
      </c>
      <c r="B205" s="89" t="s">
        <v>356</v>
      </c>
      <c r="C205" s="151">
        <v>5</v>
      </c>
      <c r="D205" s="151">
        <v>1</v>
      </c>
      <c r="E205" s="151">
        <v>2</v>
      </c>
      <c r="F205" s="89">
        <v>8</v>
      </c>
    </row>
    <row r="206" spans="1:6" x14ac:dyDescent="0.2">
      <c r="A206" s="89" t="s">
        <v>355</v>
      </c>
      <c r="B206" s="89" t="s">
        <v>356</v>
      </c>
      <c r="C206" s="151">
        <v>696</v>
      </c>
      <c r="D206" s="151">
        <v>91</v>
      </c>
      <c r="E206" s="151">
        <v>161</v>
      </c>
      <c r="F206" s="89">
        <v>948</v>
      </c>
    </row>
    <row r="207" spans="1:6" x14ac:dyDescent="0.2">
      <c r="A207" s="89" t="s">
        <v>657</v>
      </c>
      <c r="B207" s="89" t="s">
        <v>356</v>
      </c>
      <c r="C207" s="151">
        <v>54</v>
      </c>
      <c r="F207" s="89">
        <v>54</v>
      </c>
    </row>
    <row r="208" spans="1:6" x14ac:dyDescent="0.2">
      <c r="A208" s="89" t="s">
        <v>713</v>
      </c>
      <c r="B208" s="89" t="s">
        <v>356</v>
      </c>
      <c r="E208" s="151">
        <v>10</v>
      </c>
      <c r="F208" s="89">
        <v>10</v>
      </c>
    </row>
    <row r="209" spans="1:6" x14ac:dyDescent="0.2">
      <c r="A209" s="89" t="s">
        <v>714</v>
      </c>
      <c r="B209" s="89" t="s">
        <v>356</v>
      </c>
      <c r="E209" s="151">
        <v>1</v>
      </c>
      <c r="F209" s="89">
        <v>1</v>
      </c>
    </row>
    <row r="210" spans="1:6" x14ac:dyDescent="0.2">
      <c r="A210" s="89" t="s">
        <v>715</v>
      </c>
      <c r="B210" s="89" t="s">
        <v>356</v>
      </c>
      <c r="C210" s="151">
        <v>13</v>
      </c>
      <c r="E210" s="151">
        <v>4</v>
      </c>
      <c r="F210" s="89">
        <v>17</v>
      </c>
    </row>
    <row r="211" spans="1:6" x14ac:dyDescent="0.2">
      <c r="A211" s="89" t="s">
        <v>513</v>
      </c>
      <c r="B211" s="89" t="s">
        <v>356</v>
      </c>
      <c r="C211" s="151">
        <v>1</v>
      </c>
      <c r="F211" s="89">
        <v>1</v>
      </c>
    </row>
    <row r="212" spans="1:6" x14ac:dyDescent="0.2">
      <c r="A212" s="89" t="s">
        <v>716</v>
      </c>
      <c r="B212" s="89" t="s">
        <v>356</v>
      </c>
      <c r="C212" s="151">
        <v>8</v>
      </c>
      <c r="E212" s="151">
        <v>2</v>
      </c>
      <c r="F212" s="89">
        <v>10</v>
      </c>
    </row>
    <row r="213" spans="1:6" x14ac:dyDescent="0.2">
      <c r="A213" s="89" t="s">
        <v>717</v>
      </c>
      <c r="B213" s="89" t="s">
        <v>356</v>
      </c>
      <c r="C213" s="151">
        <v>110</v>
      </c>
      <c r="D213" s="151">
        <v>14</v>
      </c>
      <c r="E213" s="151">
        <v>29</v>
      </c>
      <c r="F213" s="89">
        <v>153</v>
      </c>
    </row>
    <row r="214" spans="1:6" x14ac:dyDescent="0.2">
      <c r="A214" s="353" t="s">
        <v>718</v>
      </c>
      <c r="B214" s="89" t="s">
        <v>362</v>
      </c>
      <c r="E214" s="151">
        <v>11</v>
      </c>
      <c r="F214" s="89">
        <v>11</v>
      </c>
    </row>
    <row r="215" spans="1:6" x14ac:dyDescent="0.2">
      <c r="A215" s="89" t="s">
        <v>772</v>
      </c>
      <c r="B215" s="89" t="s">
        <v>362</v>
      </c>
      <c r="C215" s="151">
        <v>7</v>
      </c>
      <c r="F215" s="89">
        <v>7</v>
      </c>
    </row>
    <row r="216" spans="1:6" x14ac:dyDescent="0.2">
      <c r="A216" s="89" t="s">
        <v>514</v>
      </c>
      <c r="B216" s="89" t="s">
        <v>362</v>
      </c>
      <c r="C216" s="151">
        <v>11</v>
      </c>
      <c r="F216" s="89">
        <v>11</v>
      </c>
    </row>
    <row r="217" spans="1:6" x14ac:dyDescent="0.2">
      <c r="A217" s="89" t="s">
        <v>609</v>
      </c>
      <c r="B217" s="89" t="s">
        <v>362</v>
      </c>
      <c r="C217" s="151">
        <v>107</v>
      </c>
      <c r="D217" s="151">
        <v>17</v>
      </c>
      <c r="E217" s="151">
        <v>45</v>
      </c>
      <c r="F217" s="89">
        <v>169</v>
      </c>
    </row>
    <row r="218" spans="1:6" x14ac:dyDescent="0.2">
      <c r="A218" s="89" t="s">
        <v>515</v>
      </c>
      <c r="B218" s="89" t="s">
        <v>362</v>
      </c>
      <c r="C218" s="151">
        <v>2</v>
      </c>
      <c r="E218" s="151">
        <v>5</v>
      </c>
      <c r="F218" s="89">
        <v>7</v>
      </c>
    </row>
    <row r="219" spans="1:6" x14ac:dyDescent="0.2">
      <c r="A219" s="89" t="s">
        <v>516</v>
      </c>
      <c r="B219" s="89" t="s">
        <v>362</v>
      </c>
      <c r="C219" s="151">
        <v>76</v>
      </c>
      <c r="D219" s="151">
        <v>8</v>
      </c>
      <c r="E219" s="151">
        <v>8</v>
      </c>
      <c r="F219" s="89">
        <v>92</v>
      </c>
    </row>
    <row r="220" spans="1:6" x14ac:dyDescent="0.2">
      <c r="A220" s="89" t="s">
        <v>719</v>
      </c>
      <c r="B220" s="89" t="s">
        <v>362</v>
      </c>
      <c r="C220" s="151">
        <v>86</v>
      </c>
      <c r="D220" s="151">
        <v>7</v>
      </c>
      <c r="E220" s="151">
        <v>6</v>
      </c>
      <c r="F220" s="89">
        <v>99</v>
      </c>
    </row>
    <row r="221" spans="1:6" x14ac:dyDescent="0.2">
      <c r="A221" s="89" t="s">
        <v>517</v>
      </c>
      <c r="B221" s="89" t="s">
        <v>362</v>
      </c>
      <c r="C221" s="151">
        <v>126</v>
      </c>
      <c r="D221" s="151">
        <v>15</v>
      </c>
      <c r="E221" s="151">
        <v>23</v>
      </c>
      <c r="F221" s="89">
        <v>164</v>
      </c>
    </row>
    <row r="222" spans="1:6" x14ac:dyDescent="0.2">
      <c r="A222" s="89" t="s">
        <v>518</v>
      </c>
      <c r="B222" s="89" t="s">
        <v>362</v>
      </c>
      <c r="C222" s="151">
        <v>97</v>
      </c>
      <c r="D222" s="151">
        <v>4</v>
      </c>
      <c r="E222" s="151">
        <v>3</v>
      </c>
      <c r="F222" s="89">
        <v>104</v>
      </c>
    </row>
    <row r="223" spans="1:6" x14ac:dyDescent="0.2">
      <c r="A223" s="89" t="s">
        <v>720</v>
      </c>
      <c r="B223" s="89" t="s">
        <v>362</v>
      </c>
      <c r="C223" s="151">
        <v>2</v>
      </c>
      <c r="E223" s="151">
        <v>2</v>
      </c>
      <c r="F223" s="89">
        <v>4</v>
      </c>
    </row>
    <row r="224" spans="1:6" x14ac:dyDescent="0.2">
      <c r="A224" s="89" t="s">
        <v>357</v>
      </c>
      <c r="B224" s="89" t="s">
        <v>358</v>
      </c>
      <c r="C224" s="151">
        <v>1687</v>
      </c>
      <c r="D224" s="151">
        <v>179</v>
      </c>
      <c r="E224" s="151">
        <v>119</v>
      </c>
      <c r="F224" s="89">
        <v>1985</v>
      </c>
    </row>
    <row r="225" spans="1:6" x14ac:dyDescent="0.2">
      <c r="A225" s="89" t="s">
        <v>721</v>
      </c>
      <c r="B225" s="89" t="s">
        <v>362</v>
      </c>
      <c r="C225" s="151">
        <v>12</v>
      </c>
      <c r="E225" s="151">
        <v>8</v>
      </c>
      <c r="F225" s="89">
        <v>20</v>
      </c>
    </row>
    <row r="226" spans="1:6" x14ac:dyDescent="0.2">
      <c r="A226" s="89" t="s">
        <v>773</v>
      </c>
      <c r="B226" s="89" t="s">
        <v>356</v>
      </c>
      <c r="C226" s="151">
        <v>2</v>
      </c>
      <c r="F226" s="89">
        <v>2</v>
      </c>
    </row>
    <row r="227" spans="1:6" x14ac:dyDescent="0.2">
      <c r="A227" s="89" t="s">
        <v>519</v>
      </c>
      <c r="B227" s="89" t="s">
        <v>356</v>
      </c>
      <c r="C227" s="151">
        <v>4</v>
      </c>
      <c r="D227" s="151">
        <v>2</v>
      </c>
      <c r="F227" s="89">
        <v>6</v>
      </c>
    </row>
    <row r="228" spans="1:6" x14ac:dyDescent="0.2">
      <c r="A228" s="152" t="s">
        <v>520</v>
      </c>
      <c r="B228" s="89" t="s">
        <v>362</v>
      </c>
      <c r="C228" s="151">
        <v>10</v>
      </c>
      <c r="F228" s="89">
        <v>10</v>
      </c>
    </row>
    <row r="229" spans="1:6" x14ac:dyDescent="0.2">
      <c r="A229" s="89" t="s">
        <v>521</v>
      </c>
      <c r="B229" s="89" t="s">
        <v>362</v>
      </c>
      <c r="C229" s="151">
        <v>2</v>
      </c>
      <c r="E229" s="151">
        <v>24</v>
      </c>
      <c r="F229" s="89">
        <v>26</v>
      </c>
    </row>
    <row r="230" spans="1:6" x14ac:dyDescent="0.2">
      <c r="A230" s="89" t="s">
        <v>751</v>
      </c>
      <c r="B230" s="89" t="s">
        <v>362</v>
      </c>
      <c r="D230" s="151">
        <v>1</v>
      </c>
      <c r="F230" s="89">
        <v>1</v>
      </c>
    </row>
    <row r="231" spans="1:6" x14ac:dyDescent="0.2">
      <c r="A231" s="89" t="s">
        <v>588</v>
      </c>
      <c r="B231" s="89" t="s">
        <v>589</v>
      </c>
      <c r="C231" s="151">
        <v>1</v>
      </c>
      <c r="F231" s="89">
        <v>1</v>
      </c>
    </row>
    <row r="232" spans="1:6" x14ac:dyDescent="0.2">
      <c r="A232" s="89" t="s">
        <v>774</v>
      </c>
      <c r="B232" s="89" t="s">
        <v>775</v>
      </c>
      <c r="C232" s="151">
        <v>1</v>
      </c>
      <c r="F232" s="89">
        <v>1</v>
      </c>
    </row>
    <row r="233" spans="1:6" x14ac:dyDescent="0.2">
      <c r="A233" s="89" t="s">
        <v>658</v>
      </c>
      <c r="B233" s="89" t="s">
        <v>512</v>
      </c>
      <c r="C233" s="151">
        <v>155</v>
      </c>
      <c r="D233" s="151">
        <v>40</v>
      </c>
      <c r="E233" s="151">
        <v>20</v>
      </c>
      <c r="F233" s="89">
        <v>215</v>
      </c>
    </row>
    <row r="234" spans="1:6" x14ac:dyDescent="0.2">
      <c r="A234" s="89" t="s">
        <v>902</v>
      </c>
      <c r="B234" s="89" t="s">
        <v>512</v>
      </c>
      <c r="C234" s="151">
        <v>130</v>
      </c>
      <c r="F234" s="89">
        <v>130</v>
      </c>
    </row>
    <row r="235" spans="1:6" x14ac:dyDescent="0.2">
      <c r="A235" s="89" t="s">
        <v>524</v>
      </c>
      <c r="B235" s="89" t="s">
        <v>512</v>
      </c>
      <c r="C235" s="151">
        <v>20</v>
      </c>
      <c r="F235" s="89">
        <v>20</v>
      </c>
    </row>
    <row r="236" spans="1:6" x14ac:dyDescent="0.2">
      <c r="A236" s="89" t="s">
        <v>590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525</v>
      </c>
      <c r="B237" s="89" t="s">
        <v>526</v>
      </c>
      <c r="C237" s="151">
        <v>16</v>
      </c>
      <c r="F237" s="89">
        <v>16</v>
      </c>
    </row>
    <row r="238" spans="1:6" x14ac:dyDescent="0.2">
      <c r="A238" s="89" t="s">
        <v>833</v>
      </c>
      <c r="B238" s="89" t="s">
        <v>362</v>
      </c>
      <c r="C238" s="151">
        <v>1</v>
      </c>
      <c r="F238" s="89">
        <v>1</v>
      </c>
    </row>
    <row r="239" spans="1:6" x14ac:dyDescent="0.2">
      <c r="A239" s="89" t="s">
        <v>659</v>
      </c>
      <c r="B239" s="89" t="s">
        <v>362</v>
      </c>
      <c r="C239" s="151">
        <v>5</v>
      </c>
      <c r="F239" s="89">
        <v>5</v>
      </c>
    </row>
    <row r="240" spans="1:6" x14ac:dyDescent="0.2">
      <c r="A240" s="89" t="s">
        <v>776</v>
      </c>
      <c r="B240" s="89" t="s">
        <v>723</v>
      </c>
      <c r="C240" s="151">
        <v>304</v>
      </c>
      <c r="F240" s="89">
        <v>304</v>
      </c>
    </row>
    <row r="241" spans="1:6" x14ac:dyDescent="0.2">
      <c r="A241" s="89" t="s">
        <v>722</v>
      </c>
      <c r="B241" s="89" t="s">
        <v>723</v>
      </c>
      <c r="C241" s="151">
        <v>21</v>
      </c>
      <c r="F241" s="89">
        <v>21</v>
      </c>
    </row>
    <row r="242" spans="1:6" x14ac:dyDescent="0.2">
      <c r="A242" s="89" t="s">
        <v>365</v>
      </c>
      <c r="B242" s="89" t="s">
        <v>362</v>
      </c>
      <c r="C242" s="151">
        <v>1601</v>
      </c>
      <c r="D242" s="151">
        <v>112</v>
      </c>
      <c r="E242" s="151">
        <v>163</v>
      </c>
      <c r="F242" s="89">
        <v>1876</v>
      </c>
    </row>
    <row r="243" spans="1:6" x14ac:dyDescent="0.2">
      <c r="A243" s="89" t="s">
        <v>527</v>
      </c>
      <c r="B243" s="89" t="s">
        <v>528</v>
      </c>
      <c r="C243" s="151">
        <v>18</v>
      </c>
      <c r="F243" s="89">
        <v>18</v>
      </c>
    </row>
    <row r="244" spans="1:6" x14ac:dyDescent="0.2">
      <c r="A244" s="89" t="s">
        <v>724</v>
      </c>
      <c r="B244" s="89" t="s">
        <v>362</v>
      </c>
      <c r="C244" s="151">
        <v>6</v>
      </c>
      <c r="F244" s="89">
        <v>6</v>
      </c>
    </row>
    <row r="245" spans="1:6" x14ac:dyDescent="0.2">
      <c r="A245" s="89" t="s">
        <v>725</v>
      </c>
      <c r="B245" s="89" t="s">
        <v>362</v>
      </c>
      <c r="C245" s="151">
        <v>2</v>
      </c>
      <c r="D245" s="151">
        <v>1</v>
      </c>
      <c r="F245" s="89">
        <v>3</v>
      </c>
    </row>
    <row r="246" spans="1:6" x14ac:dyDescent="0.2">
      <c r="A246" s="89" t="s">
        <v>752</v>
      </c>
      <c r="B246" s="89" t="s">
        <v>757</v>
      </c>
      <c r="D246" s="151">
        <v>2</v>
      </c>
      <c r="F246" s="89">
        <v>2</v>
      </c>
    </row>
    <row r="247" spans="1:6" x14ac:dyDescent="0.2">
      <c r="A247" s="89" t="s">
        <v>726</v>
      </c>
      <c r="B247" s="89" t="s">
        <v>727</v>
      </c>
      <c r="D247" s="151">
        <v>33</v>
      </c>
      <c r="E247" s="151">
        <v>13</v>
      </c>
      <c r="F247" s="89">
        <v>46</v>
      </c>
    </row>
    <row r="248" spans="1:6" x14ac:dyDescent="0.2">
      <c r="A248" s="89" t="s">
        <v>880</v>
      </c>
      <c r="B248" s="89" t="s">
        <v>362</v>
      </c>
      <c r="C248" s="151">
        <v>252</v>
      </c>
      <c r="F248" s="89">
        <v>252</v>
      </c>
    </row>
    <row r="249" spans="1:6" x14ac:dyDescent="0.2">
      <c r="A249" s="89" t="s">
        <v>530</v>
      </c>
      <c r="B249" s="89" t="s">
        <v>529</v>
      </c>
      <c r="C249" s="151">
        <v>2</v>
      </c>
      <c r="F249" s="89">
        <v>2</v>
      </c>
    </row>
    <row r="250" spans="1:6" x14ac:dyDescent="0.2">
      <c r="A250" s="89" t="s">
        <v>531</v>
      </c>
      <c r="B250" s="89" t="s">
        <v>532</v>
      </c>
      <c r="C250" s="151">
        <v>2</v>
      </c>
      <c r="E250" s="151">
        <v>2</v>
      </c>
      <c r="F250" s="89">
        <v>4</v>
      </c>
    </row>
    <row r="251" spans="1:6" x14ac:dyDescent="0.2">
      <c r="A251" s="89" t="s">
        <v>533</v>
      </c>
      <c r="B251" s="89" t="s">
        <v>591</v>
      </c>
      <c r="C251" s="151">
        <v>9</v>
      </c>
      <c r="F251" s="89">
        <v>9</v>
      </c>
    </row>
    <row r="252" spans="1:6" x14ac:dyDescent="0.2">
      <c r="A252" s="89" t="s">
        <v>534</v>
      </c>
      <c r="B252" s="89" t="s">
        <v>535</v>
      </c>
      <c r="C252" s="151">
        <v>23</v>
      </c>
      <c r="F252" s="89">
        <v>23</v>
      </c>
    </row>
    <row r="253" spans="1:6" x14ac:dyDescent="0.2">
      <c r="A253" s="89" t="s">
        <v>610</v>
      </c>
      <c r="B253" s="89" t="s">
        <v>611</v>
      </c>
      <c r="C253" s="151">
        <v>10</v>
      </c>
      <c r="F253" s="89">
        <v>10</v>
      </c>
    </row>
    <row r="254" spans="1:6" x14ac:dyDescent="0.2">
      <c r="A254" s="89" t="s">
        <v>155</v>
      </c>
      <c r="B254" s="89" t="s">
        <v>156</v>
      </c>
      <c r="C254" s="151">
        <v>1047</v>
      </c>
      <c r="D254" s="151">
        <v>370</v>
      </c>
      <c r="E254" s="151">
        <v>428</v>
      </c>
      <c r="F254" s="89">
        <v>1845</v>
      </c>
    </row>
    <row r="255" spans="1:6" x14ac:dyDescent="0.2">
      <c r="A255" s="89" t="s">
        <v>157</v>
      </c>
      <c r="B255" s="89" t="s">
        <v>158</v>
      </c>
      <c r="C255" s="151">
        <v>1134</v>
      </c>
      <c r="D255" s="151">
        <v>350</v>
      </c>
      <c r="E255" s="151">
        <v>354</v>
      </c>
      <c r="F255" s="89">
        <v>1838</v>
      </c>
    </row>
    <row r="256" spans="1:6" x14ac:dyDescent="0.2">
      <c r="A256" s="89" t="s">
        <v>539</v>
      </c>
      <c r="B256" s="89" t="s">
        <v>538</v>
      </c>
      <c r="D256" s="151">
        <v>32</v>
      </c>
      <c r="F256" s="89">
        <v>32</v>
      </c>
    </row>
    <row r="257" spans="1:6" x14ac:dyDescent="0.2">
      <c r="A257" s="89" t="s">
        <v>540</v>
      </c>
      <c r="B257" s="89" t="s">
        <v>538</v>
      </c>
      <c r="E257" s="151">
        <v>1</v>
      </c>
      <c r="F257" s="89">
        <v>1</v>
      </c>
    </row>
    <row r="258" spans="1:6" x14ac:dyDescent="0.2">
      <c r="A258" s="89" t="s">
        <v>728</v>
      </c>
      <c r="B258" s="89" t="s">
        <v>729</v>
      </c>
      <c r="C258" s="151">
        <v>240</v>
      </c>
      <c r="E258" s="151">
        <v>58</v>
      </c>
      <c r="F258" s="89">
        <v>298</v>
      </c>
    </row>
    <row r="259" spans="1:6" x14ac:dyDescent="0.2">
      <c r="A259" s="89" t="s">
        <v>359</v>
      </c>
      <c r="B259" s="89" t="s">
        <v>360</v>
      </c>
      <c r="C259" s="151">
        <v>751</v>
      </c>
      <c r="D259" s="151">
        <v>64</v>
      </c>
      <c r="E259" s="151">
        <v>108</v>
      </c>
      <c r="F259" s="89">
        <v>923</v>
      </c>
    </row>
    <row r="260" spans="1:6" x14ac:dyDescent="0.2">
      <c r="A260" s="89" t="s">
        <v>543</v>
      </c>
      <c r="B260" s="89" t="s">
        <v>544</v>
      </c>
      <c r="C260" s="151">
        <v>10</v>
      </c>
      <c r="F260" s="89">
        <v>10</v>
      </c>
    </row>
    <row r="261" spans="1:6" x14ac:dyDescent="0.2">
      <c r="A261" s="89" t="s">
        <v>777</v>
      </c>
      <c r="B261" s="89" t="s">
        <v>778</v>
      </c>
      <c r="C261" s="151">
        <v>13</v>
      </c>
      <c r="F261" s="89">
        <v>13</v>
      </c>
    </row>
    <row r="262" spans="1:6" x14ac:dyDescent="0.2">
      <c r="A262" s="89" t="s">
        <v>612</v>
      </c>
      <c r="B262" s="89" t="s">
        <v>613</v>
      </c>
      <c r="C262" s="151">
        <v>12</v>
      </c>
      <c r="F262" s="89">
        <v>12</v>
      </c>
    </row>
    <row r="263" spans="1:6" x14ac:dyDescent="0.2">
      <c r="A263" s="89" t="s">
        <v>614</v>
      </c>
      <c r="B263" s="89" t="s">
        <v>615</v>
      </c>
      <c r="C263" s="151">
        <v>1</v>
      </c>
      <c r="F263" s="89">
        <v>1</v>
      </c>
    </row>
    <row r="264" spans="1:6" x14ac:dyDescent="0.2">
      <c r="A264" s="89" t="s">
        <v>730</v>
      </c>
      <c r="B264" s="89" t="s">
        <v>731</v>
      </c>
      <c r="D264" s="151">
        <v>7</v>
      </c>
      <c r="E264" s="151">
        <v>3</v>
      </c>
      <c r="F264" s="89">
        <v>10</v>
      </c>
    </row>
    <row r="265" spans="1:6" x14ac:dyDescent="0.2">
      <c r="A265" s="89" t="s">
        <v>732</v>
      </c>
      <c r="B265" s="89" t="s">
        <v>733</v>
      </c>
      <c r="E265" s="151">
        <v>10</v>
      </c>
      <c r="F265" s="89">
        <v>10</v>
      </c>
    </row>
    <row r="266" spans="1:6" x14ac:dyDescent="0.2">
      <c r="A266" s="89" t="s">
        <v>734</v>
      </c>
      <c r="B266" s="89" t="s">
        <v>735</v>
      </c>
      <c r="C266" s="151">
        <v>23</v>
      </c>
      <c r="D266" s="151">
        <v>10</v>
      </c>
      <c r="E266" s="151">
        <v>6</v>
      </c>
      <c r="F266" s="89">
        <v>39</v>
      </c>
    </row>
    <row r="267" spans="1:6" x14ac:dyDescent="0.2">
      <c r="A267" s="89" t="s">
        <v>545</v>
      </c>
      <c r="B267" s="89" t="s">
        <v>546</v>
      </c>
      <c r="C267" s="151">
        <v>4</v>
      </c>
      <c r="E267" s="151">
        <v>1</v>
      </c>
      <c r="F267" s="89">
        <v>5</v>
      </c>
    </row>
    <row r="268" spans="1:6" x14ac:dyDescent="0.2">
      <c r="A268" s="89" t="s">
        <v>779</v>
      </c>
      <c r="B268" s="89" t="s">
        <v>780</v>
      </c>
      <c r="C268" s="151">
        <v>6</v>
      </c>
      <c r="F268" s="89">
        <v>6</v>
      </c>
    </row>
    <row r="269" spans="1:6" x14ac:dyDescent="0.2">
      <c r="A269" s="89" t="s">
        <v>660</v>
      </c>
      <c r="B269" s="89" t="s">
        <v>661</v>
      </c>
      <c r="C269" s="151">
        <v>2</v>
      </c>
      <c r="F269" s="89">
        <v>2</v>
      </c>
    </row>
    <row r="270" spans="1:6" x14ac:dyDescent="0.2">
      <c r="A270" s="89" t="s">
        <v>736</v>
      </c>
      <c r="B270" s="89" t="s">
        <v>737</v>
      </c>
      <c r="C270" s="151">
        <v>6</v>
      </c>
      <c r="E270" s="151">
        <v>6</v>
      </c>
      <c r="F270" s="89">
        <v>12</v>
      </c>
    </row>
    <row r="271" spans="1:6" x14ac:dyDescent="0.2">
      <c r="A271" s="89" t="s">
        <v>738</v>
      </c>
      <c r="B271" s="89" t="s">
        <v>739</v>
      </c>
      <c r="E271" s="151">
        <v>3</v>
      </c>
      <c r="F271" s="89">
        <v>3</v>
      </c>
    </row>
    <row r="272" spans="1:6" x14ac:dyDescent="0.2">
      <c r="A272" s="89" t="s">
        <v>363</v>
      </c>
      <c r="B272" s="89" t="s">
        <v>364</v>
      </c>
      <c r="C272" s="151">
        <v>320</v>
      </c>
      <c r="D272" s="151">
        <v>334</v>
      </c>
      <c r="E272" s="151">
        <v>246</v>
      </c>
      <c r="F272" s="89">
        <v>900</v>
      </c>
    </row>
    <row r="273" spans="1:6" x14ac:dyDescent="0.2">
      <c r="A273" s="89" t="s">
        <v>34</v>
      </c>
      <c r="B273" s="89" t="s">
        <v>35</v>
      </c>
      <c r="C273" s="151">
        <v>56</v>
      </c>
      <c r="D273" s="151">
        <v>9</v>
      </c>
      <c r="E273" s="151">
        <v>62</v>
      </c>
      <c r="F273" s="89">
        <v>127</v>
      </c>
    </row>
    <row r="274" spans="1:6" x14ac:dyDescent="0.2">
      <c r="A274" s="89" t="s">
        <v>740</v>
      </c>
      <c r="B274" s="89" t="s">
        <v>741</v>
      </c>
      <c r="E274" s="151">
        <v>1</v>
      </c>
      <c r="F274" s="89">
        <v>1</v>
      </c>
    </row>
    <row r="275" spans="1:6" x14ac:dyDescent="0.2">
      <c r="A275" s="89" t="s">
        <v>30</v>
      </c>
      <c r="B275" s="89" t="s">
        <v>31</v>
      </c>
      <c r="C275" s="151">
        <v>1115</v>
      </c>
      <c r="D275" s="151">
        <v>362</v>
      </c>
      <c r="E275" s="151">
        <v>372</v>
      </c>
      <c r="F275" s="89">
        <v>1849</v>
      </c>
    </row>
    <row r="276" spans="1:6" x14ac:dyDescent="0.2">
      <c r="A276" s="89" t="s">
        <v>875</v>
      </c>
      <c r="B276" s="89" t="s">
        <v>876</v>
      </c>
      <c r="C276" s="151">
        <v>452</v>
      </c>
      <c r="F276" s="89">
        <v>452</v>
      </c>
    </row>
    <row r="277" spans="1:6" x14ac:dyDescent="0.2">
      <c r="A277" s="89" t="s">
        <v>549</v>
      </c>
      <c r="B277" s="89" t="s">
        <v>45</v>
      </c>
      <c r="D277" s="151">
        <v>200</v>
      </c>
      <c r="F277" s="89">
        <v>200</v>
      </c>
    </row>
    <row r="278" spans="1:6" x14ac:dyDescent="0.2">
      <c r="A278" s="89" t="s">
        <v>44</v>
      </c>
      <c r="B278" s="89" t="s">
        <v>45</v>
      </c>
      <c r="C278" s="151">
        <v>96547</v>
      </c>
      <c r="D278" s="151">
        <v>42066</v>
      </c>
      <c r="E278" s="151">
        <v>28907</v>
      </c>
      <c r="F278" s="89">
        <v>167520</v>
      </c>
    </row>
    <row r="279" spans="1:6" x14ac:dyDescent="0.2">
      <c r="A279" s="89" t="s">
        <v>550</v>
      </c>
      <c r="B279" s="89" t="s">
        <v>551</v>
      </c>
      <c r="C279" s="151">
        <v>56</v>
      </c>
      <c r="F279" s="89">
        <v>56</v>
      </c>
    </row>
    <row r="280" spans="1:6" x14ac:dyDescent="0.2">
      <c r="A280" s="89" t="s">
        <v>368</v>
      </c>
      <c r="B280" s="89" t="s">
        <v>369</v>
      </c>
      <c r="C280" s="151">
        <v>277</v>
      </c>
      <c r="D280" s="151">
        <v>81</v>
      </c>
      <c r="E280" s="151">
        <v>24</v>
      </c>
      <c r="F280" s="89">
        <v>382</v>
      </c>
    </row>
    <row r="281" spans="1:6" x14ac:dyDescent="0.2">
      <c r="A281" s="152" t="s">
        <v>552</v>
      </c>
      <c r="B281" s="89" t="s">
        <v>592</v>
      </c>
      <c r="C281" s="151">
        <v>4</v>
      </c>
      <c r="F281" s="89">
        <v>4</v>
      </c>
    </row>
    <row r="282" spans="1:6" x14ac:dyDescent="0.2">
      <c r="A282" s="89" t="s">
        <v>781</v>
      </c>
      <c r="B282" s="89" t="s">
        <v>782</v>
      </c>
      <c r="C282" s="151">
        <v>1</v>
      </c>
      <c r="F282" s="89">
        <v>1</v>
      </c>
    </row>
    <row r="283" spans="1:6" x14ac:dyDescent="0.2">
      <c r="A283" s="89" t="s">
        <v>616</v>
      </c>
      <c r="B283" s="89" t="s">
        <v>616</v>
      </c>
      <c r="C283" s="151">
        <v>1</v>
      </c>
      <c r="F283" s="89">
        <v>1</v>
      </c>
    </row>
    <row r="284" spans="1:6" x14ac:dyDescent="0.2">
      <c r="A284" s="89" t="s">
        <v>783</v>
      </c>
      <c r="B284" s="89" t="s">
        <v>616</v>
      </c>
      <c r="C284" s="151">
        <v>1</v>
      </c>
      <c r="F284" s="89">
        <v>1</v>
      </c>
    </row>
    <row r="285" spans="1:6" x14ac:dyDescent="0.2">
      <c r="A285" s="89" t="s">
        <v>662</v>
      </c>
      <c r="B285" s="89" t="s">
        <v>663</v>
      </c>
      <c r="C285" s="151">
        <v>2</v>
      </c>
      <c r="F285" s="89">
        <v>2</v>
      </c>
    </row>
    <row r="286" spans="1:6" x14ac:dyDescent="0.2">
      <c r="A286" s="89" t="s">
        <v>553</v>
      </c>
      <c r="B286" s="89" t="s">
        <v>554</v>
      </c>
      <c r="C286" s="151">
        <v>20</v>
      </c>
      <c r="F286" s="89">
        <v>20</v>
      </c>
    </row>
    <row r="287" spans="1:6" x14ac:dyDescent="0.2">
      <c r="A287" s="89" t="s">
        <v>742</v>
      </c>
      <c r="B287" s="89" t="s">
        <v>554</v>
      </c>
      <c r="D287" s="151">
        <v>16</v>
      </c>
      <c r="E287" s="151">
        <v>15</v>
      </c>
      <c r="F287" s="89">
        <v>31</v>
      </c>
    </row>
    <row r="288" spans="1:6" x14ac:dyDescent="0.2">
      <c r="A288" s="89" t="s">
        <v>555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753</v>
      </c>
      <c r="B289" s="89" t="s">
        <v>554</v>
      </c>
      <c r="C289" s="151">
        <v>4</v>
      </c>
      <c r="D289" s="151">
        <v>9</v>
      </c>
      <c r="F289" s="89">
        <v>13</v>
      </c>
    </row>
    <row r="290" spans="1:6" x14ac:dyDescent="0.2">
      <c r="A290" s="89" t="s">
        <v>754</v>
      </c>
      <c r="B290" s="89" t="s">
        <v>554</v>
      </c>
      <c r="D290" s="151">
        <v>20</v>
      </c>
      <c r="F290" s="89">
        <v>20</v>
      </c>
    </row>
    <row r="291" spans="1:6" x14ac:dyDescent="0.2">
      <c r="A291" s="89" t="s">
        <v>558</v>
      </c>
      <c r="B291" s="89" t="s">
        <v>512</v>
      </c>
      <c r="C291" s="151">
        <v>100</v>
      </c>
      <c r="F291" s="89">
        <v>100</v>
      </c>
    </row>
    <row r="292" spans="1:6" x14ac:dyDescent="0.2">
      <c r="A292" s="89" t="s">
        <v>617</v>
      </c>
      <c r="B292" s="89" t="s">
        <v>618</v>
      </c>
      <c r="C292" s="151">
        <v>6</v>
      </c>
      <c r="F292" s="89">
        <v>6</v>
      </c>
    </row>
    <row r="293" spans="1:6" x14ac:dyDescent="0.2">
      <c r="A293" s="89" t="s">
        <v>560</v>
      </c>
      <c r="B293" s="89" t="s">
        <v>561</v>
      </c>
      <c r="C293" s="151">
        <v>1</v>
      </c>
      <c r="F293" s="89">
        <v>1</v>
      </c>
    </row>
    <row r="294" spans="1:6" x14ac:dyDescent="0.2">
      <c r="A294" s="89" t="s">
        <v>562</v>
      </c>
      <c r="B294" s="89" t="s">
        <v>563</v>
      </c>
      <c r="C294" s="151">
        <v>3</v>
      </c>
      <c r="F294" s="89">
        <v>3</v>
      </c>
    </row>
    <row r="295" spans="1:6" x14ac:dyDescent="0.2">
      <c r="A295" s="89" t="s">
        <v>784</v>
      </c>
      <c r="B295" s="89" t="s">
        <v>785</v>
      </c>
      <c r="C295" s="151">
        <v>4</v>
      </c>
      <c r="F295" s="89">
        <v>4</v>
      </c>
    </row>
    <row r="296" spans="1:6" x14ac:dyDescent="0.2">
      <c r="A296" s="89" t="s">
        <v>564</v>
      </c>
      <c r="B296" s="89" t="s">
        <v>561</v>
      </c>
      <c r="C296" s="151">
        <v>2</v>
      </c>
      <c r="E296" s="151">
        <v>1</v>
      </c>
      <c r="F296" s="89">
        <v>3</v>
      </c>
    </row>
    <row r="297" spans="1:6" x14ac:dyDescent="0.2">
      <c r="A297" s="89" t="s">
        <v>565</v>
      </c>
      <c r="B297" s="89" t="s">
        <v>566</v>
      </c>
      <c r="C297" s="151">
        <v>36</v>
      </c>
      <c r="F297" s="89">
        <v>36</v>
      </c>
    </row>
    <row r="298" spans="1:6" x14ac:dyDescent="0.2">
      <c r="A298" s="89" t="s">
        <v>743</v>
      </c>
      <c r="B298" s="89" t="s">
        <v>744</v>
      </c>
      <c r="C298" s="151">
        <v>4</v>
      </c>
      <c r="D298" s="151">
        <v>4</v>
      </c>
      <c r="F298" s="89">
        <v>8</v>
      </c>
    </row>
    <row r="299" spans="1:6" x14ac:dyDescent="0.2">
      <c r="A299" s="89" t="s">
        <v>745</v>
      </c>
      <c r="C299" s="151">
        <v>165947</v>
      </c>
      <c r="D299" s="151">
        <v>67659</v>
      </c>
      <c r="E299" s="151">
        <v>45479</v>
      </c>
      <c r="F299" s="89">
        <v>279085</v>
      </c>
    </row>
    <row r="321" spans="6:6" x14ac:dyDescent="0.2">
      <c r="F321" s="352"/>
    </row>
  </sheetData>
  <autoFilter ref="A4:F308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zoomScale="85" zoomScaleNormal="85" workbookViewId="0">
      <pane ySplit="1" topLeftCell="A179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487" t="s">
        <v>798</v>
      </c>
      <c r="B2" s="488"/>
      <c r="C2" s="488"/>
      <c r="D2" s="488"/>
      <c r="E2" s="488"/>
      <c r="F2" s="488"/>
      <c r="G2" s="488"/>
      <c r="H2" s="488"/>
      <c r="I2" s="488"/>
      <c r="J2" s="489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490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490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490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490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490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490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490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490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490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491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491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491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491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491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491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491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487" t="s">
        <v>810</v>
      </c>
      <c r="B21" s="488"/>
      <c r="C21" s="488"/>
      <c r="D21" s="488"/>
      <c r="E21" s="488"/>
      <c r="F21" s="488"/>
      <c r="G21" s="488"/>
      <c r="H21" s="488"/>
      <c r="I21" s="488"/>
      <c r="J21" s="489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492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492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492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492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492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492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492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492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0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487" t="s">
        <v>812</v>
      </c>
      <c r="B39" s="488"/>
      <c r="C39" s="488"/>
      <c r="D39" s="488"/>
      <c r="E39" s="488"/>
      <c r="F39" s="488"/>
      <c r="G39" s="488"/>
      <c r="H39" s="488"/>
      <c r="I39" s="488"/>
      <c r="J39" s="489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6" t="s">
        <v>813</v>
      </c>
      <c r="B63" s="497"/>
      <c r="C63" s="497"/>
      <c r="D63" s="497"/>
      <c r="E63" s="497"/>
      <c r="F63" s="497"/>
      <c r="G63" s="497"/>
      <c r="H63" s="497"/>
      <c r="I63" s="497"/>
      <c r="J63" s="498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6" t="s">
        <v>828</v>
      </c>
      <c r="B88" s="497"/>
      <c r="C88" s="497"/>
      <c r="D88" s="497"/>
      <c r="E88" s="497"/>
      <c r="F88" s="497"/>
      <c r="G88" s="497"/>
      <c r="H88" s="497"/>
      <c r="I88" s="497"/>
      <c r="J88" s="498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6" t="s">
        <v>829</v>
      </c>
      <c r="B108" s="497"/>
      <c r="C108" s="497"/>
      <c r="D108" s="497"/>
      <c r="E108" s="497"/>
      <c r="F108" s="497"/>
      <c r="G108" s="497"/>
      <c r="H108" s="497"/>
      <c r="I108" s="497"/>
      <c r="J108" s="498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6" t="s">
        <v>830</v>
      </c>
      <c r="B128" s="497"/>
      <c r="C128" s="497"/>
      <c r="D128" s="497"/>
      <c r="E128" s="497"/>
      <c r="F128" s="497"/>
      <c r="G128" s="497"/>
      <c r="H128" s="497"/>
      <c r="I128" s="497"/>
      <c r="J128" s="498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93" t="s">
        <v>831</v>
      </c>
      <c r="B145" s="494"/>
      <c r="C145" s="494"/>
      <c r="D145" s="494"/>
      <c r="E145" s="494"/>
      <c r="F145" s="494"/>
      <c r="G145" s="494"/>
      <c r="H145" s="494"/>
      <c r="I145" s="494"/>
      <c r="J145" s="495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9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9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93" t="s">
        <v>832</v>
      </c>
      <c r="B149" s="494"/>
      <c r="C149" s="494"/>
      <c r="D149" s="494"/>
      <c r="E149" s="494"/>
      <c r="F149" s="494"/>
      <c r="G149" s="494"/>
      <c r="H149" s="494"/>
      <c r="I149" s="494"/>
      <c r="J149" s="495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9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9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9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9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9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9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9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9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9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9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9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93" t="s">
        <v>834</v>
      </c>
      <c r="B162" s="494"/>
      <c r="C162" s="494"/>
      <c r="D162" s="494"/>
      <c r="E162" s="494"/>
      <c r="F162" s="494"/>
      <c r="G162" s="494"/>
      <c r="H162" s="494"/>
      <c r="I162" s="494"/>
      <c r="J162" s="495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9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9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9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93" t="s">
        <v>234</v>
      </c>
      <c r="B168" s="494"/>
      <c r="C168" s="494"/>
      <c r="D168" s="494"/>
      <c r="E168" s="494"/>
      <c r="F168" s="494"/>
      <c r="G168" s="494"/>
      <c r="H168" s="494"/>
      <c r="I168" s="494"/>
      <c r="J168" s="495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6" t="s">
        <v>846</v>
      </c>
      <c r="B175" s="497"/>
      <c r="C175" s="497"/>
      <c r="D175" s="497"/>
      <c r="E175" s="497"/>
      <c r="F175" s="497"/>
      <c r="G175" s="497"/>
      <c r="H175" s="497"/>
      <c r="I175" s="497"/>
      <c r="J175" s="498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6" t="s">
        <v>899</v>
      </c>
      <c r="B180" s="497"/>
      <c r="C180" s="497"/>
      <c r="D180" s="497"/>
      <c r="E180" s="497"/>
      <c r="F180" s="497"/>
      <c r="G180" s="497"/>
      <c r="H180" s="497"/>
      <c r="I180" s="497"/>
      <c r="J180" s="498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93" t="s">
        <v>847</v>
      </c>
      <c r="B185" s="494"/>
      <c r="C185" s="494"/>
      <c r="D185" s="494"/>
      <c r="E185" s="494"/>
      <c r="F185" s="494"/>
      <c r="G185" s="494"/>
      <c r="H185" s="494"/>
      <c r="I185" s="494"/>
      <c r="J185" s="495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154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277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155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1687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354</v>
      </c>
    </row>
    <row r="192" spans="1:11" x14ac:dyDescent="0.2">
      <c r="A192" s="9"/>
      <c r="B192" s="11"/>
      <c r="C192" s="295" t="s">
        <v>363</v>
      </c>
      <c r="D192" s="288" t="s">
        <v>364</v>
      </c>
      <c r="E192" s="26">
        <v>1</v>
      </c>
      <c r="F192" s="74" t="s">
        <v>29</v>
      </c>
      <c r="G192" s="301"/>
      <c r="H192" s="11"/>
      <c r="I192" s="11"/>
      <c r="J192" s="13"/>
      <c r="K192" s="236">
        <f>VLOOKUP(C192,SOH!A:C,3,)</f>
        <v>320</v>
      </c>
    </row>
    <row r="193" spans="1:11" x14ac:dyDescent="0.2">
      <c r="A193" s="339"/>
      <c r="B193" s="340"/>
      <c r="C193" s="288"/>
      <c r="D193" s="288"/>
      <c r="E193" s="290"/>
      <c r="F193" s="291"/>
      <c r="G193" s="299"/>
      <c r="H193" s="299"/>
      <c r="I193" s="299"/>
      <c r="J193" s="341"/>
      <c r="K193" s="236"/>
    </row>
    <row r="194" spans="1:11" x14ac:dyDescent="0.2">
      <c r="A194" s="342"/>
      <c r="B194" s="343"/>
      <c r="C194" s="288"/>
      <c r="D194" s="288"/>
      <c r="E194" s="290"/>
      <c r="F194" s="291"/>
      <c r="G194" s="344"/>
      <c r="H194" s="344"/>
      <c r="I194" s="344"/>
      <c r="J194" s="345"/>
      <c r="K194" s="236"/>
    </row>
    <row r="195" spans="1:11" x14ac:dyDescent="0.2">
      <c r="A195" s="342"/>
      <c r="B195" s="343"/>
      <c r="C195" s="338"/>
      <c r="D195" s="338"/>
      <c r="E195" s="290"/>
      <c r="F195" s="291"/>
      <c r="G195" s="344"/>
      <c r="H195" s="344"/>
      <c r="I195" s="344"/>
      <c r="J195" s="345"/>
      <c r="K195" s="236"/>
    </row>
    <row r="196" spans="1:11" x14ac:dyDescent="0.2">
      <c r="A196" s="325"/>
      <c r="B196" s="334"/>
      <c r="C196" s="335"/>
      <c r="D196" s="335"/>
      <c r="E196" s="336"/>
      <c r="F196" s="337"/>
      <c r="G196" s="330"/>
      <c r="H196" s="330"/>
      <c r="I196" s="330"/>
      <c r="J196" s="331"/>
      <c r="K196" s="236"/>
    </row>
    <row r="197" spans="1:11" x14ac:dyDescent="0.2">
      <c r="A197" s="325"/>
      <c r="B197" s="326"/>
      <c r="C197" s="327"/>
      <c r="D197" s="327"/>
      <c r="E197" s="328"/>
      <c r="F197" s="329"/>
      <c r="G197" s="330"/>
      <c r="H197" s="330"/>
      <c r="I197" s="330"/>
      <c r="J197" s="331"/>
      <c r="K197" s="236"/>
    </row>
    <row r="198" spans="1:11" x14ac:dyDescent="0.2">
      <c r="A198" s="493" t="s">
        <v>884</v>
      </c>
      <c r="B198" s="494"/>
      <c r="C198" s="494"/>
      <c r="D198" s="494"/>
      <c r="E198" s="494"/>
      <c r="F198" s="494"/>
      <c r="G198" s="494"/>
      <c r="H198" s="494"/>
      <c r="I198" s="494"/>
      <c r="J198" s="495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88" t="s">
        <v>631</v>
      </c>
      <c r="D208" s="289" t="s">
        <v>632</v>
      </c>
      <c r="E208" s="290">
        <v>1</v>
      </c>
      <c r="F208" s="291" t="s">
        <v>29</v>
      </c>
      <c r="G208" s="292" t="s">
        <v>800</v>
      </c>
      <c r="H208" s="293"/>
      <c r="I208" s="290"/>
      <c r="J208" s="294"/>
    </row>
    <row r="209" spans="1:10" hidden="1" x14ac:dyDescent="0.2">
      <c r="A209" s="237"/>
      <c r="B209" s="233"/>
      <c r="C209" s="295" t="s">
        <v>365</v>
      </c>
      <c r="D209" s="296" t="s">
        <v>848</v>
      </c>
      <c r="E209" s="290">
        <v>1</v>
      </c>
      <c r="F209" s="291" t="s">
        <v>29</v>
      </c>
      <c r="G209" s="292"/>
      <c r="H209" s="293"/>
      <c r="I209" s="290"/>
      <c r="J209" s="294"/>
    </row>
    <row r="210" spans="1:10" hidden="1" x14ac:dyDescent="0.2">
      <c r="A210" s="237"/>
      <c r="B210" s="233"/>
      <c r="C210" s="295" t="s">
        <v>368</v>
      </c>
      <c r="D210" s="288" t="s">
        <v>851</v>
      </c>
      <c r="E210" s="290">
        <v>1</v>
      </c>
      <c r="F210" s="291" t="s">
        <v>29</v>
      </c>
      <c r="G210" s="292"/>
      <c r="H210" s="293"/>
      <c r="I210" s="290"/>
      <c r="J210" s="294"/>
    </row>
    <row r="211" spans="1:10" hidden="1" x14ac:dyDescent="0.2">
      <c r="A211" s="237"/>
      <c r="B211" s="233"/>
      <c r="C211" s="295" t="s">
        <v>366</v>
      </c>
      <c r="D211" s="288" t="s">
        <v>852</v>
      </c>
      <c r="E211" s="290">
        <v>1</v>
      </c>
      <c r="F211" s="291" t="s">
        <v>29</v>
      </c>
      <c r="G211" s="292"/>
      <c r="H211" s="293"/>
      <c r="I211" s="290"/>
      <c r="J211" s="294"/>
    </row>
    <row r="212" spans="1:10" hidden="1" x14ac:dyDescent="0.2">
      <c r="A212" s="237"/>
      <c r="B212" s="233"/>
      <c r="C212" s="297" t="s">
        <v>867</v>
      </c>
      <c r="D212" s="276" t="s">
        <v>512</v>
      </c>
      <c r="E212" s="290">
        <v>1</v>
      </c>
      <c r="F212" s="291" t="s">
        <v>29</v>
      </c>
      <c r="G212" s="292" t="s">
        <v>803</v>
      </c>
      <c r="H212" s="293"/>
      <c r="I212" s="290"/>
      <c r="J212" s="294"/>
    </row>
    <row r="213" spans="1:10" hidden="1" x14ac:dyDescent="0.2">
      <c r="A213" s="237"/>
      <c r="B213" s="233"/>
      <c r="C213" s="295" t="s">
        <v>357</v>
      </c>
      <c r="D213" s="296" t="s">
        <v>358</v>
      </c>
      <c r="E213" s="290">
        <v>1</v>
      </c>
      <c r="F213" s="291" t="s">
        <v>29</v>
      </c>
      <c r="G213" s="292" t="s">
        <v>803</v>
      </c>
      <c r="H213" s="293"/>
      <c r="I213" s="290"/>
      <c r="J213" s="294"/>
    </row>
    <row r="214" spans="1:10" hidden="1" x14ac:dyDescent="0.2">
      <c r="A214" s="237"/>
      <c r="B214" s="233"/>
      <c r="C214" s="295" t="s">
        <v>361</v>
      </c>
      <c r="D214" s="296" t="s">
        <v>362</v>
      </c>
      <c r="E214" s="290">
        <v>1</v>
      </c>
      <c r="F214" s="291" t="s">
        <v>29</v>
      </c>
      <c r="G214" s="292" t="s">
        <v>803</v>
      </c>
      <c r="H214" s="293"/>
      <c r="I214" s="290"/>
      <c r="J214" s="294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88" t="s">
        <v>365</v>
      </c>
      <c r="D217" s="288" t="s">
        <v>848</v>
      </c>
      <c r="E217" s="298">
        <v>1</v>
      </c>
      <c r="F217" s="291" t="s">
        <v>29</v>
      </c>
      <c r="G217" s="299"/>
      <c r="H217" s="299" t="s">
        <v>858</v>
      </c>
      <c r="I217" s="237"/>
      <c r="J217" s="238"/>
    </row>
    <row r="218" spans="1:10" hidden="1" x14ac:dyDescent="0.2">
      <c r="A218" s="237"/>
      <c r="B218" s="233"/>
      <c r="C218" s="288" t="s">
        <v>849</v>
      </c>
      <c r="D218" s="288" t="s">
        <v>850</v>
      </c>
      <c r="E218" s="298">
        <v>1</v>
      </c>
      <c r="F218" s="291" t="s">
        <v>29</v>
      </c>
      <c r="G218" s="299"/>
      <c r="H218" s="299" t="s">
        <v>860</v>
      </c>
      <c r="I218" s="237"/>
      <c r="J218" s="238"/>
    </row>
    <row r="219" spans="1:10" hidden="1" x14ac:dyDescent="0.2">
      <c r="A219" s="237"/>
      <c r="B219" s="233"/>
      <c r="C219" s="295" t="s">
        <v>855</v>
      </c>
      <c r="D219" s="288" t="s">
        <v>856</v>
      </c>
      <c r="E219" s="298">
        <v>1</v>
      </c>
      <c r="F219" s="291" t="s">
        <v>29</v>
      </c>
      <c r="G219" s="299"/>
      <c r="H219" s="299" t="s">
        <v>860</v>
      </c>
      <c r="I219" s="237"/>
      <c r="J219" s="238"/>
    </row>
    <row r="220" spans="1:10" hidden="1" x14ac:dyDescent="0.2">
      <c r="A220" s="237"/>
      <c r="B220" s="233"/>
      <c r="C220" s="288" t="s">
        <v>368</v>
      </c>
      <c r="D220" s="288" t="s">
        <v>851</v>
      </c>
      <c r="E220" s="298">
        <v>1</v>
      </c>
      <c r="F220" s="291" t="s">
        <v>29</v>
      </c>
      <c r="G220" s="299"/>
      <c r="H220" s="299" t="s">
        <v>858</v>
      </c>
      <c r="I220" s="237"/>
      <c r="J220" s="238"/>
    </row>
    <row r="221" spans="1:10" hidden="1" x14ac:dyDescent="0.2">
      <c r="A221" s="237"/>
      <c r="B221" s="233"/>
      <c r="C221" s="295" t="s">
        <v>366</v>
      </c>
      <c r="D221" s="288" t="s">
        <v>852</v>
      </c>
      <c r="E221" s="298">
        <v>1</v>
      </c>
      <c r="F221" s="291" t="s">
        <v>29</v>
      </c>
      <c r="G221" s="299"/>
      <c r="H221" s="299" t="s">
        <v>858</v>
      </c>
      <c r="I221" s="237"/>
      <c r="J221" s="238"/>
    </row>
    <row r="222" spans="1:10" hidden="1" x14ac:dyDescent="0.2">
      <c r="A222" s="237"/>
      <c r="B222" s="233"/>
      <c r="C222" s="295" t="s">
        <v>853</v>
      </c>
      <c r="D222" s="288" t="s">
        <v>854</v>
      </c>
      <c r="E222" s="298">
        <v>1</v>
      </c>
      <c r="F222" s="291" t="s">
        <v>29</v>
      </c>
      <c r="G222" s="299"/>
      <c r="H222" s="299" t="s">
        <v>859</v>
      </c>
      <c r="I222" s="237"/>
      <c r="J222" s="238"/>
    </row>
    <row r="223" spans="1:10" hidden="1" x14ac:dyDescent="0.2">
      <c r="A223" s="237"/>
      <c r="B223" s="233"/>
      <c r="C223" s="295" t="s">
        <v>855</v>
      </c>
      <c r="D223" s="288" t="s">
        <v>856</v>
      </c>
      <c r="E223" s="298">
        <v>1</v>
      </c>
      <c r="F223" s="291" t="s">
        <v>29</v>
      </c>
      <c r="G223" s="299"/>
      <c r="H223" s="299" t="s">
        <v>859</v>
      </c>
      <c r="I223" s="237"/>
      <c r="J223" s="238"/>
    </row>
    <row r="224" spans="1:10" hidden="1" x14ac:dyDescent="0.2">
      <c r="A224" s="237"/>
      <c r="B224" s="233"/>
      <c r="C224" s="295" t="s">
        <v>357</v>
      </c>
      <c r="D224" s="288" t="s">
        <v>857</v>
      </c>
      <c r="E224" s="298">
        <v>1</v>
      </c>
      <c r="F224" s="291" t="s">
        <v>29</v>
      </c>
      <c r="G224" s="299"/>
      <c r="H224" s="299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198:J198"/>
    <mergeCell ref="K163:K165"/>
    <mergeCell ref="A149:J149"/>
    <mergeCell ref="A162:J162"/>
    <mergeCell ref="A185:J185"/>
    <mergeCell ref="A180:J180"/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Q00211 JLNTEKU&amp;R&amp;11&amp;P (&amp;N)</oddHeader>
    <oddFooter>&amp;L&amp;11Prepared: EZWANAF Afzarhushairi Wan Pani_x000D_Approved: MOAIMCBE [Afzarhushairi Wan Pani]_x000D_Ericsson Internal&amp;C&amp;11Date: 2019-07-25
&amp;R&amp;11No: ECM-19:001224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29-07-2019 Q00211 JLNTEKU</dc:title>
  <dc:subject>DELIVERY TO SPAC KTN (Part 2 of 2)</dc:subject>
  <dc:creator>EZWANAF Afzarhushairi Wan Pani</dc:creator>
  <cp:keywords/>
  <dc:description>ECM-19:001224 Uen_x000d_Rev A</dc:description>
  <cp:lastModifiedBy>PAM WHIP</cp:lastModifiedBy>
  <cp:lastPrinted>2013-11-27T09:44:51Z</cp:lastPrinted>
  <dcterms:created xsi:type="dcterms:W3CDTF">2011-09-22T03:54:22Z</dcterms:created>
  <dcterms:modified xsi:type="dcterms:W3CDTF">2019-07-25T02:51:23Z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29-07-2019 Q00211 JLNTEKU</vt:lpwstr>
  </property>
  <property fmtid="{D5CDD505-2E9C-101B-9397-08002B2CF9AE}" pid="16" name="ExtConf">
    <vt:lpwstr/>
  </property>
  <property fmtid="{D5CDD505-2E9C-101B-9397-08002B2CF9AE}" pid="17" name="Date">
    <vt:lpwstr>2019-07-25</vt:lpwstr>
  </property>
  <property fmtid="{D5CDD505-2E9C-101B-9397-08002B2CF9AE}" pid="18" name="DocNo">
    <vt:lpwstr>ECM-19:001224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